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0"/>
  </bookViews>
  <sheets>
    <sheet name="Approved" sheetId="1" r:id="rId1"/>
  </sheets>
  <externalReferences>
    <externalReference r:id="rId4"/>
  </externalReferences>
  <definedNames>
    <definedName name="1" localSheetId="0">'Approved'!$B$3:$AB$50</definedName>
    <definedName name="1">'[1]TotalwPending'!$B$3:$AA$52</definedName>
    <definedName name="2" localSheetId="0">'Approved'!$AC$3:$AN$50</definedName>
    <definedName name="2">'[1]TotalwPending'!$AB$3:$AM$52</definedName>
    <definedName name="AN" localSheetId="0">'Approved'!$B$3:$AN$48</definedName>
    <definedName name="AN">'[1]TotalwPending'!$B$3:$AM$48</definedName>
    <definedName name="_xlnm.Print_Area" localSheetId="0">'Approved'!$A$1:$AN$49</definedName>
    <definedName name="_xlnm.Print_Titles" localSheetId="0">'Approved'!$A:$A</definedName>
  </definedNames>
  <calcPr fullCalcOnLoad="1"/>
</workbook>
</file>

<file path=xl/sharedStrings.xml><?xml version="1.0" encoding="utf-8"?>
<sst xmlns="http://schemas.openxmlformats.org/spreadsheetml/2006/main" count="71" uniqueCount="71">
  <si>
    <t>Total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</si>
  <si>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</si>
  <si>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</si>
  <si>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</si>
  <si>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</si>
  <si>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</si>
  <si>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</si>
  <si>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</si>
  <si>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</si>
  <si>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</si>
  <si>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</si>
  <si>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</si>
  <si>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</si>
  <si>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</si>
  <si>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</si>
  <si>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</si>
  <si>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</si>
  <si>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</si>
  <si>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</si>
  <si>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</si>
  <si>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</si>
  <si>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</si>
  <si>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</si>
  <si>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</si>
  <si>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</si>
  <si>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</si>
  <si>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</si>
  <si>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</si>
  <si>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</si>
  <si>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Comm Dev Block Grant</t>
  </si>
  <si>
    <t>HOME</t>
  </si>
  <si>
    <t>Emergency Shelter/Solutions</t>
  </si>
  <si>
    <t>American Downpayment</t>
  </si>
  <si>
    <t>Economic Stimulus</t>
  </si>
  <si>
    <t>Lead</t>
  </si>
  <si>
    <t>Healthy Homes Production</t>
  </si>
  <si>
    <t>HOPE 3</t>
  </si>
  <si>
    <t>Rental Rehab Block Grant</t>
  </si>
  <si>
    <t>Section 312 Rehab Loan</t>
  </si>
  <si>
    <t>Economic Develop (EDI)</t>
  </si>
  <si>
    <t>Total HUD:</t>
  </si>
  <si>
    <t>FmHA-Housing Pres Grant</t>
  </si>
  <si>
    <t>EPA</t>
  </si>
  <si>
    <t>Total Other Federal:</t>
  </si>
  <si>
    <t>Total Federal:</t>
  </si>
  <si>
    <t>Affordable Hsng-Home Imp</t>
  </si>
  <si>
    <t>Affordable Hsng-Homeownership</t>
  </si>
  <si>
    <t>Affordable Hsng-Subsidies</t>
  </si>
  <si>
    <t>Affordable Hsng-New Const</t>
  </si>
  <si>
    <t>Affordable Hsng-IDDP</t>
  </si>
  <si>
    <t>Affordable Hsng-Mjr Rehab</t>
  </si>
  <si>
    <t>HTF - Homeownership</t>
  </si>
  <si>
    <t>HTF - Disaster Recovery</t>
  </si>
  <si>
    <t>HTF - Access to Home</t>
  </si>
  <si>
    <t>HTF - Restore</t>
  </si>
  <si>
    <t>HTF - Lead-Safe Hsg Rehab</t>
  </si>
  <si>
    <t xml:space="preserve">HTF </t>
  </si>
  <si>
    <t>HFA- Neigh Stabilization</t>
  </si>
  <si>
    <t>Total NYS:</t>
  </si>
  <si>
    <t>Total Federal &amp; NYS:</t>
  </si>
  <si>
    <t>Home Own Rehab Fund</t>
  </si>
  <si>
    <t>County Const Loan</t>
  </si>
  <si>
    <t>Housing Development Fund</t>
  </si>
  <si>
    <t>Total Const Financing:</t>
  </si>
  <si>
    <t>Min Economic Dev</t>
  </si>
  <si>
    <t>Other Local Admin</t>
  </si>
  <si>
    <t>Total Local:</t>
  </si>
  <si>
    <t>Total:</t>
  </si>
  <si>
    <t>pending</t>
  </si>
  <si>
    <t>(\fin\totfunds)</t>
  </si>
  <si>
    <t>Five Year Average (2007-2011):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</si>
</sst>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38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6" fontId="7" fillId="0" borderId="0" xfId="0" applyNumberFormat="1" applyFont="1" applyAlignment="1" applyProtection="1">
      <alignment horizontal="right"/>
      <protection locked="0"/>
    </xf>
    <xf numFmtId="6" fontId="7" fillId="0" borderId="0" xfId="0" applyNumberFormat="1" applyFont="1" applyAlignment="1" applyProtection="1">
      <alignment horizontal="left"/>
      <protection locked="0"/>
    </xf>
    <xf numFmtId="38" fontId="7" fillId="0" borderId="0" xfId="0" applyNumberFormat="1" applyFont="1" applyAlignment="1" applyProtection="1">
      <alignment horizontal="right"/>
      <protection locked="0"/>
    </xf>
    <xf numFmtId="6" fontId="7" fillId="0" borderId="0" xfId="0" applyNumberFormat="1" applyFont="1" applyFill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 horizontal="left"/>
      <protection locked="0"/>
    </xf>
    <xf numFmtId="6" fontId="7" fillId="33" borderId="0" xfId="0" applyNumberFormat="1" applyFont="1" applyFill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left"/>
      <protection locked="0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/>
    </xf>
    <xf numFmtId="6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COMMUNITY DEVELOPMENT FUNDING</a:t>
            </a:r>
          </a:p>
        </c:rich>
      </c:tx>
      <c:layout>
        <c:manualLayout>
          <c:xMode val="factor"/>
          <c:yMode val="factor"/>
          <c:x val="-0.031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1"/>
          <c:w val="0.9462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Approved!$R$3</c:f>
              <c:strCache>
                <c:ptCount val="1"/>
                <c:pt idx="0">
                  <c:v>$2,639,000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Approved!$S$1:$AN$2</c:f>
              <c:multiLvlStrCache/>
            </c:multiLvlStrRef>
          </c:cat>
          <c:val>
            <c:numRef>
              <c:f>Approved!$S$3:$AN$3</c:f>
              <c:numCache/>
            </c:numRef>
          </c:val>
        </c:ser>
        <c:gapWidth val="0"/>
        <c:axId val="35472342"/>
        <c:axId val="50815623"/>
      </c:barChart>
      <c:catAx>
        <c:axId val="3547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623"/>
        <c:crosses val="autoZero"/>
        <c:auto val="0"/>
        <c:lblOffset val="100"/>
        <c:tickLblSkip val="3"/>
        <c:noMultiLvlLbl val="0"/>
      </c:catAx>
      <c:valAx>
        <c:axId val="50815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7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190500</xdr:colOff>
      <xdr:row>19</xdr:row>
      <xdr:rowOff>76200</xdr:rowOff>
    </xdr:from>
    <xdr:to>
      <xdr:col>35</xdr:col>
      <xdr:colOff>495300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4745950" y="2895600"/>
        <a:ext cx="30861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TFun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roved"/>
      <sheetName val="Pending2011"/>
      <sheetName val="TotalwPending"/>
      <sheetName val="Totals Print 2 sides"/>
      <sheetName val="Grant#'s"/>
      <sheetName val="TotalswApps"/>
      <sheetName val="Totals w_lines"/>
      <sheetName val="Budgets"/>
      <sheetName val="HUDGrantsOnly"/>
      <sheetName val="HUDGrantsOnlyBudLoad "/>
    </sheetNames>
    <sheetDataSet>
      <sheetData sheetId="2">
        <row r="3">
          <cell r="B3">
            <v>88164490</v>
          </cell>
          <cell r="C3">
            <v>2780208</v>
          </cell>
          <cell r="E3">
            <v>2517407</v>
          </cell>
          <cell r="F3">
            <v>2446439</v>
          </cell>
          <cell r="G3">
            <v>2513419</v>
          </cell>
          <cell r="H3">
            <v>2491721</v>
          </cell>
          <cell r="I3">
            <v>2736296</v>
          </cell>
          <cell r="J3">
            <v>2882000</v>
          </cell>
          <cell r="K3">
            <v>2923000</v>
          </cell>
          <cell r="L3">
            <v>2763000</v>
          </cell>
          <cell r="M3">
            <v>2755000</v>
          </cell>
          <cell r="N3">
            <v>2616000</v>
          </cell>
          <cell r="O3">
            <v>2574000</v>
          </cell>
          <cell r="P3">
            <v>2559000</v>
          </cell>
          <cell r="Q3">
            <v>2639000</v>
          </cell>
          <cell r="R3">
            <v>2686000</v>
          </cell>
          <cell r="S3">
            <v>2760000</v>
          </cell>
          <cell r="T3">
            <v>2577000</v>
          </cell>
          <cell r="U3">
            <v>2362000</v>
          </cell>
          <cell r="V3">
            <v>2162000</v>
          </cell>
          <cell r="W3">
            <v>2062000</v>
          </cell>
          <cell r="X3">
            <v>1810000</v>
          </cell>
          <cell r="Y3">
            <v>1915000</v>
          </cell>
          <cell r="Z3">
            <v>1842000</v>
          </cell>
          <cell r="AA3">
            <v>1944000</v>
          </cell>
          <cell r="AB3">
            <v>1937000</v>
          </cell>
          <cell r="AC3">
            <v>2274000</v>
          </cell>
          <cell r="AD3">
            <v>2078000</v>
          </cell>
          <cell r="AE3">
            <v>2955000</v>
          </cell>
          <cell r="AF3">
            <v>2590000</v>
          </cell>
          <cell r="AG3">
            <v>3047000</v>
          </cell>
          <cell r="AH3">
            <v>3162000</v>
          </cell>
          <cell r="AI3">
            <v>2971000</v>
          </cell>
          <cell r="AJ3">
            <v>2765000</v>
          </cell>
          <cell r="AK3">
            <v>2712000</v>
          </cell>
          <cell r="AL3">
            <v>1623000</v>
          </cell>
          <cell r="AM3">
            <v>734000</v>
          </cell>
        </row>
        <row r="4">
          <cell r="B4">
            <v>14853333</v>
          </cell>
          <cell r="C4">
            <v>896284</v>
          </cell>
          <cell r="E4">
            <v>900299</v>
          </cell>
          <cell r="F4">
            <v>808558</v>
          </cell>
          <cell r="G4">
            <v>837345</v>
          </cell>
          <cell r="H4">
            <v>841851</v>
          </cell>
          <cell r="I4">
            <v>893572</v>
          </cell>
          <cell r="J4">
            <v>933590</v>
          </cell>
          <cell r="K4">
            <v>939834</v>
          </cell>
          <cell r="L4">
            <v>806000</v>
          </cell>
          <cell r="M4">
            <v>810000</v>
          </cell>
          <cell r="N4">
            <v>730000</v>
          </cell>
          <cell r="O4">
            <v>730000</v>
          </cell>
          <cell r="P4">
            <v>678000</v>
          </cell>
          <cell r="Q4">
            <v>647000</v>
          </cell>
          <cell r="R4">
            <v>661000</v>
          </cell>
          <cell r="S4">
            <v>703000</v>
          </cell>
          <cell r="T4">
            <v>652000</v>
          </cell>
          <cell r="U4">
            <v>552000</v>
          </cell>
          <cell r="V4">
            <v>833000</v>
          </cell>
        </row>
        <row r="5">
          <cell r="B5">
            <v>1534955</v>
          </cell>
          <cell r="C5">
            <v>97616</v>
          </cell>
          <cell r="E5">
            <v>96210</v>
          </cell>
          <cell r="F5">
            <v>95422</v>
          </cell>
          <cell r="G5">
            <v>94515</v>
          </cell>
          <cell r="H5">
            <v>92336</v>
          </cell>
          <cell r="I5">
            <v>92396</v>
          </cell>
          <cell r="J5">
            <v>93460</v>
          </cell>
          <cell r="K5">
            <v>83000</v>
          </cell>
          <cell r="L5">
            <v>82000</v>
          </cell>
          <cell r="M5">
            <v>80000</v>
          </cell>
          <cell r="N5">
            <v>79000</v>
          </cell>
          <cell r="O5">
            <v>79000</v>
          </cell>
          <cell r="P5">
            <v>87000</v>
          </cell>
          <cell r="Q5">
            <v>60000</v>
          </cell>
          <cell r="R5">
            <v>60000</v>
          </cell>
          <cell r="T5">
            <v>58000</v>
          </cell>
          <cell r="U5">
            <v>27000</v>
          </cell>
          <cell r="V5">
            <v>40000</v>
          </cell>
          <cell r="W5">
            <v>40000</v>
          </cell>
          <cell r="X5">
            <v>40000</v>
          </cell>
          <cell r="Y5">
            <v>26000</v>
          </cell>
          <cell r="Z5">
            <v>4000</v>
          </cell>
          <cell r="AA5">
            <v>28000</v>
          </cell>
        </row>
        <row r="6">
          <cell r="B6">
            <v>191427</v>
          </cell>
          <cell r="F6">
            <v>7095</v>
          </cell>
          <cell r="G6">
            <v>17561</v>
          </cell>
          <cell r="H6">
            <v>17561</v>
          </cell>
          <cell r="I6">
            <v>35192</v>
          </cell>
          <cell r="J6">
            <v>61717</v>
          </cell>
          <cell r="K6">
            <v>52301</v>
          </cell>
        </row>
        <row r="7">
          <cell r="B7">
            <v>1561073</v>
          </cell>
          <cell r="E7">
            <v>1561073</v>
          </cell>
        </row>
        <row r="8">
          <cell r="B8">
            <v>17815358</v>
          </cell>
          <cell r="C8">
            <v>3100000</v>
          </cell>
          <cell r="F8">
            <v>6615358</v>
          </cell>
          <cell r="H8">
            <v>3000000</v>
          </cell>
          <cell r="J8">
            <v>3000000</v>
          </cell>
          <cell r="M8">
            <v>2100000</v>
          </cell>
        </row>
        <row r="9">
          <cell r="B9">
            <v>1000000</v>
          </cell>
          <cell r="C9">
            <v>1000000</v>
          </cell>
        </row>
        <row r="10">
          <cell r="B10">
            <v>983391</v>
          </cell>
          <cell r="U10">
            <v>633391</v>
          </cell>
          <cell r="V10">
            <v>350000</v>
          </cell>
        </row>
        <row r="11">
          <cell r="B11">
            <v>550000</v>
          </cell>
          <cell r="W11">
            <v>32000</v>
          </cell>
          <cell r="X11">
            <v>59000</v>
          </cell>
          <cell r="Y11">
            <v>69000</v>
          </cell>
          <cell r="Z11">
            <v>92000</v>
          </cell>
          <cell r="AA11">
            <v>93000</v>
          </cell>
          <cell r="AB11">
            <v>33000</v>
          </cell>
          <cell r="AC11">
            <v>85000</v>
          </cell>
          <cell r="AD11">
            <v>87000</v>
          </cell>
        </row>
        <row r="12">
          <cell r="B12">
            <v>475950</v>
          </cell>
          <cell r="Z12">
            <v>282250</v>
          </cell>
          <cell r="AA12">
            <v>30650</v>
          </cell>
          <cell r="AB12">
            <v>103700</v>
          </cell>
          <cell r="AC12">
            <v>33750</v>
          </cell>
          <cell r="AD12">
            <v>25600</v>
          </cell>
        </row>
        <row r="13">
          <cell r="B13">
            <v>2091115</v>
          </cell>
          <cell r="I13">
            <v>74400</v>
          </cell>
          <cell r="J13">
            <v>944395</v>
          </cell>
          <cell r="K13">
            <v>89415</v>
          </cell>
          <cell r="L13">
            <v>940000</v>
          </cell>
          <cell r="M13">
            <v>42905</v>
          </cell>
        </row>
        <row r="14">
          <cell r="B14">
            <v>129221092</v>
          </cell>
          <cell r="C14">
            <v>7874108</v>
          </cell>
          <cell r="E14">
            <v>5074989</v>
          </cell>
          <cell r="F14">
            <v>9972872</v>
          </cell>
          <cell r="G14">
            <v>3462840</v>
          </cell>
          <cell r="H14">
            <v>6443469</v>
          </cell>
          <cell r="I14">
            <v>3831856</v>
          </cell>
          <cell r="J14">
            <v>7915162</v>
          </cell>
          <cell r="K14">
            <v>4087550</v>
          </cell>
          <cell r="L14">
            <v>4591000</v>
          </cell>
          <cell r="M14">
            <v>5787905</v>
          </cell>
          <cell r="N14">
            <v>3425000</v>
          </cell>
          <cell r="O14">
            <v>3383000</v>
          </cell>
          <cell r="P14">
            <v>3324000</v>
          </cell>
          <cell r="Q14">
            <v>3346000</v>
          </cell>
          <cell r="R14">
            <v>3407000</v>
          </cell>
          <cell r="S14">
            <v>3463000</v>
          </cell>
          <cell r="T14">
            <v>3287000</v>
          </cell>
          <cell r="U14">
            <v>3574391</v>
          </cell>
          <cell r="V14">
            <v>3385000</v>
          </cell>
          <cell r="W14">
            <v>2134000</v>
          </cell>
          <cell r="X14">
            <v>1909000</v>
          </cell>
          <cell r="Y14">
            <v>2010000</v>
          </cell>
          <cell r="Z14">
            <v>2220250</v>
          </cell>
          <cell r="AA14">
            <v>2095650</v>
          </cell>
          <cell r="AB14">
            <v>2073700</v>
          </cell>
          <cell r="AC14">
            <v>2392750</v>
          </cell>
          <cell r="AD14">
            <v>2190600</v>
          </cell>
          <cell r="AE14">
            <v>2955000</v>
          </cell>
          <cell r="AF14">
            <v>2590000</v>
          </cell>
          <cell r="AG14">
            <v>3047000</v>
          </cell>
          <cell r="AH14">
            <v>3162000</v>
          </cell>
          <cell r="AI14">
            <v>2971000</v>
          </cell>
          <cell r="AJ14">
            <v>2765000</v>
          </cell>
          <cell r="AK14">
            <v>2712000</v>
          </cell>
          <cell r="AL14">
            <v>1623000</v>
          </cell>
          <cell r="AM14">
            <v>734000</v>
          </cell>
        </row>
        <row r="16">
          <cell r="B16">
            <v>593594</v>
          </cell>
          <cell r="K16">
            <v>50000</v>
          </cell>
          <cell r="N16">
            <v>50000</v>
          </cell>
          <cell r="P16">
            <v>50554</v>
          </cell>
          <cell r="T16">
            <v>200000</v>
          </cell>
          <cell r="W16">
            <v>117500</v>
          </cell>
          <cell r="X16">
            <v>63140</v>
          </cell>
          <cell r="Z16">
            <v>62400</v>
          </cell>
        </row>
        <row r="17">
          <cell r="B17">
            <v>481100</v>
          </cell>
          <cell r="I17">
            <v>481100</v>
          </cell>
        </row>
        <row r="18">
          <cell r="B18">
            <v>1074694</v>
          </cell>
          <cell r="F18">
            <v>0</v>
          </cell>
          <cell r="G18">
            <v>0</v>
          </cell>
          <cell r="H18">
            <v>0</v>
          </cell>
          <cell r="I18">
            <v>481100</v>
          </cell>
          <cell r="J18">
            <v>0</v>
          </cell>
          <cell r="K18">
            <v>50000</v>
          </cell>
          <cell r="L18">
            <v>0</v>
          </cell>
          <cell r="M18">
            <v>0</v>
          </cell>
          <cell r="N18">
            <v>50000</v>
          </cell>
          <cell r="O18">
            <v>0</v>
          </cell>
          <cell r="P18">
            <v>50554</v>
          </cell>
          <cell r="Q18">
            <v>0</v>
          </cell>
          <cell r="R18">
            <v>0</v>
          </cell>
          <cell r="S18">
            <v>0</v>
          </cell>
          <cell r="T18">
            <v>200000</v>
          </cell>
          <cell r="U18">
            <v>0</v>
          </cell>
          <cell r="V18">
            <v>0</v>
          </cell>
          <cell r="W18">
            <v>117500</v>
          </cell>
          <cell r="X18">
            <v>63140</v>
          </cell>
          <cell r="Y18">
            <v>0</v>
          </cell>
          <cell r="Z18">
            <v>62400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B19">
            <v>130295786</v>
          </cell>
          <cell r="C19">
            <v>7874108</v>
          </cell>
          <cell r="E19">
            <v>5074989</v>
          </cell>
          <cell r="F19">
            <v>9972872</v>
          </cell>
          <cell r="G19">
            <v>3462840</v>
          </cell>
          <cell r="H19">
            <v>6443469</v>
          </cell>
          <cell r="I19">
            <v>4312956</v>
          </cell>
          <cell r="J19">
            <v>7915162</v>
          </cell>
          <cell r="K19">
            <v>4137550</v>
          </cell>
          <cell r="L19">
            <v>4591000</v>
          </cell>
          <cell r="M19">
            <v>5787905</v>
          </cell>
          <cell r="N19">
            <v>3475000</v>
          </cell>
          <cell r="O19">
            <v>3383000</v>
          </cell>
          <cell r="P19">
            <v>3374554</v>
          </cell>
          <cell r="Q19">
            <v>3346000</v>
          </cell>
          <cell r="R19">
            <v>3407000</v>
          </cell>
          <cell r="S19">
            <v>3463000</v>
          </cell>
          <cell r="T19">
            <v>3487000</v>
          </cell>
          <cell r="U19">
            <v>3574391</v>
          </cell>
          <cell r="V19">
            <v>3385000</v>
          </cell>
          <cell r="W19">
            <v>2251500</v>
          </cell>
          <cell r="X19">
            <v>1972140</v>
          </cell>
          <cell r="Y19">
            <v>2010000</v>
          </cell>
          <cell r="Z19">
            <v>2282650</v>
          </cell>
          <cell r="AA19">
            <v>2095650</v>
          </cell>
          <cell r="AB19">
            <v>2073700</v>
          </cell>
          <cell r="AC19">
            <v>2392750</v>
          </cell>
          <cell r="AD19">
            <v>2190600</v>
          </cell>
          <cell r="AE19">
            <v>2955000</v>
          </cell>
          <cell r="AF19">
            <v>2590000</v>
          </cell>
          <cell r="AG19">
            <v>3047000</v>
          </cell>
          <cell r="AH19">
            <v>3162000</v>
          </cell>
          <cell r="AI19">
            <v>2971000</v>
          </cell>
          <cell r="AJ19">
            <v>2765000</v>
          </cell>
          <cell r="AK19">
            <v>2712000</v>
          </cell>
          <cell r="AL19">
            <v>1623000</v>
          </cell>
          <cell r="AM19">
            <v>734000</v>
          </cell>
        </row>
        <row r="21">
          <cell r="B21">
            <v>5675000</v>
          </cell>
          <cell r="C21">
            <v>600000</v>
          </cell>
          <cell r="E21">
            <v>600000</v>
          </cell>
          <cell r="G21">
            <v>300000</v>
          </cell>
          <cell r="H21">
            <v>300000</v>
          </cell>
          <cell r="I21">
            <v>300000</v>
          </cell>
          <cell r="J21">
            <v>300000</v>
          </cell>
          <cell r="L21">
            <v>300000</v>
          </cell>
          <cell r="M21">
            <v>300000</v>
          </cell>
          <cell r="N21">
            <v>300000</v>
          </cell>
          <cell r="O21">
            <v>200000</v>
          </cell>
          <cell r="P21">
            <v>200000</v>
          </cell>
          <cell r="R21">
            <v>200000</v>
          </cell>
          <cell r="S21">
            <v>200000</v>
          </cell>
          <cell r="T21">
            <v>200000</v>
          </cell>
          <cell r="U21">
            <v>175000</v>
          </cell>
          <cell r="V21">
            <v>200000</v>
          </cell>
          <cell r="W21">
            <v>200000</v>
          </cell>
          <cell r="X21">
            <v>0</v>
          </cell>
          <cell r="Y21">
            <v>200000</v>
          </cell>
          <cell r="Z21">
            <v>200000</v>
          </cell>
          <cell r="AA21">
            <v>200000</v>
          </cell>
          <cell r="AB21">
            <v>200000</v>
          </cell>
        </row>
        <row r="22">
          <cell r="B22">
            <v>950000</v>
          </cell>
          <cell r="C22">
            <v>600000</v>
          </cell>
          <cell r="E22">
            <v>350000</v>
          </cell>
        </row>
        <row r="23">
          <cell r="B23">
            <v>700000</v>
          </cell>
          <cell r="E23">
            <v>300000</v>
          </cell>
          <cell r="Q23">
            <v>400000</v>
          </cell>
        </row>
        <row r="24">
          <cell r="B24">
            <v>745000</v>
          </cell>
          <cell r="U24">
            <v>70000</v>
          </cell>
          <cell r="V24">
            <v>425000</v>
          </cell>
          <cell r="Y24">
            <v>250000</v>
          </cell>
        </row>
        <row r="25">
          <cell r="B25">
            <v>100000</v>
          </cell>
          <cell r="U25">
            <v>50000</v>
          </cell>
          <cell r="Y25">
            <v>50000</v>
          </cell>
        </row>
        <row r="26">
          <cell r="B26">
            <v>75000</v>
          </cell>
          <cell r="X26">
            <v>75000</v>
          </cell>
        </row>
        <row r="27">
          <cell r="B27">
            <v>4722000</v>
          </cell>
          <cell r="C27">
            <v>750000</v>
          </cell>
          <cell r="D27" t="str">
            <v>D</v>
          </cell>
          <cell r="H27">
            <v>400000</v>
          </cell>
          <cell r="I27">
            <v>400000</v>
          </cell>
          <cell r="K27">
            <v>400000</v>
          </cell>
          <cell r="L27">
            <v>400000</v>
          </cell>
          <cell r="M27">
            <v>400000</v>
          </cell>
          <cell r="N27">
            <v>400000</v>
          </cell>
          <cell r="O27">
            <v>400000</v>
          </cell>
          <cell r="S27">
            <v>600000</v>
          </cell>
          <cell r="Y27">
            <v>172000</v>
          </cell>
          <cell r="Z27">
            <v>400000</v>
          </cell>
        </row>
        <row r="28">
          <cell r="B28">
            <v>2209876</v>
          </cell>
          <cell r="M28">
            <v>2209876</v>
          </cell>
        </row>
        <row r="29">
          <cell r="B29">
            <v>1500000</v>
          </cell>
          <cell r="C29">
            <v>400000</v>
          </cell>
          <cell r="E29">
            <v>200000</v>
          </cell>
          <cell r="F29">
            <v>500000</v>
          </cell>
          <cell r="G29">
            <v>200000</v>
          </cell>
          <cell r="H29">
            <v>200000</v>
          </cell>
          <cell r="Z29">
            <v>0</v>
          </cell>
        </row>
        <row r="30">
          <cell r="B30">
            <v>392000</v>
          </cell>
          <cell r="C30">
            <v>75000</v>
          </cell>
          <cell r="E30">
            <v>75000</v>
          </cell>
          <cell r="F30">
            <v>125000</v>
          </cell>
          <cell r="V30">
            <v>10100</v>
          </cell>
          <cell r="W30">
            <v>31900</v>
          </cell>
          <cell r="Y30">
            <v>25000</v>
          </cell>
          <cell r="Z30">
            <v>50000</v>
          </cell>
        </row>
        <row r="31">
          <cell r="B31">
            <v>1050000</v>
          </cell>
          <cell r="C31">
            <v>750000</v>
          </cell>
          <cell r="D31" t="str">
            <v>D</v>
          </cell>
          <cell r="E31">
            <v>300000</v>
          </cell>
        </row>
        <row r="32">
          <cell r="B32">
            <v>45610</v>
          </cell>
          <cell r="Z32">
            <v>45610</v>
          </cell>
        </row>
        <row r="33">
          <cell r="B33">
            <v>850000</v>
          </cell>
          <cell r="E33">
            <v>850000</v>
          </cell>
        </row>
        <row r="34">
          <cell r="B34">
            <v>19014486</v>
          </cell>
          <cell r="C34">
            <v>3175000</v>
          </cell>
          <cell r="E34">
            <v>2675000</v>
          </cell>
          <cell r="F34">
            <v>625000</v>
          </cell>
          <cell r="G34">
            <v>500000</v>
          </cell>
          <cell r="H34">
            <v>900000</v>
          </cell>
          <cell r="I34">
            <v>700000</v>
          </cell>
          <cell r="J34">
            <v>300000</v>
          </cell>
          <cell r="K34">
            <v>400000</v>
          </cell>
          <cell r="L34">
            <v>700000</v>
          </cell>
          <cell r="M34">
            <v>2909876</v>
          </cell>
          <cell r="N34">
            <v>700000</v>
          </cell>
          <cell r="O34">
            <v>600000</v>
          </cell>
          <cell r="P34">
            <v>200000</v>
          </cell>
          <cell r="Q34">
            <v>400000</v>
          </cell>
          <cell r="R34">
            <v>200000</v>
          </cell>
          <cell r="S34">
            <v>800000</v>
          </cell>
          <cell r="T34">
            <v>200000</v>
          </cell>
          <cell r="U34">
            <v>295000</v>
          </cell>
          <cell r="V34">
            <v>635100</v>
          </cell>
          <cell r="W34">
            <v>231900</v>
          </cell>
          <cell r="X34">
            <v>75000</v>
          </cell>
          <cell r="Y34">
            <v>697000</v>
          </cell>
          <cell r="Z34">
            <v>695610</v>
          </cell>
          <cell r="AA34">
            <v>200000</v>
          </cell>
          <cell r="AB34">
            <v>200000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6">
          <cell r="B36">
            <v>149310272</v>
          </cell>
          <cell r="C36">
            <v>11049108</v>
          </cell>
          <cell r="E36">
            <v>7749989</v>
          </cell>
          <cell r="F36">
            <v>10597872</v>
          </cell>
          <cell r="G36">
            <v>3962840</v>
          </cell>
          <cell r="H36">
            <v>7343469</v>
          </cell>
          <cell r="I36">
            <v>5012956</v>
          </cell>
          <cell r="J36">
            <v>8215162</v>
          </cell>
          <cell r="K36">
            <v>4537550</v>
          </cell>
          <cell r="L36">
            <v>5291000</v>
          </cell>
          <cell r="M36">
            <v>8697781</v>
          </cell>
          <cell r="N36">
            <v>4175000</v>
          </cell>
          <cell r="O36">
            <v>3983000</v>
          </cell>
          <cell r="P36">
            <v>3574554</v>
          </cell>
          <cell r="Q36">
            <v>3746000</v>
          </cell>
          <cell r="R36">
            <v>3607000</v>
          </cell>
          <cell r="S36">
            <v>4263000</v>
          </cell>
          <cell r="T36">
            <v>3687000</v>
          </cell>
          <cell r="U36">
            <v>3869391</v>
          </cell>
          <cell r="V36">
            <v>4020100</v>
          </cell>
          <cell r="W36">
            <v>2483400</v>
          </cell>
          <cell r="X36">
            <v>2047140</v>
          </cell>
          <cell r="Y36">
            <v>2707000</v>
          </cell>
          <cell r="Z36">
            <v>2978260</v>
          </cell>
          <cell r="AA36">
            <v>2295650</v>
          </cell>
          <cell r="AB36">
            <v>2273700</v>
          </cell>
          <cell r="AC36">
            <v>2392750</v>
          </cell>
          <cell r="AD36">
            <v>2190600</v>
          </cell>
          <cell r="AE36">
            <v>2955000</v>
          </cell>
          <cell r="AF36">
            <v>2590000</v>
          </cell>
          <cell r="AG36">
            <v>3047000</v>
          </cell>
          <cell r="AH36">
            <v>3162000</v>
          </cell>
          <cell r="AI36">
            <v>2971000</v>
          </cell>
          <cell r="AJ36">
            <v>2765000</v>
          </cell>
          <cell r="AK36">
            <v>2712000</v>
          </cell>
          <cell r="AL36">
            <v>1623000</v>
          </cell>
          <cell r="AM36">
            <v>734000</v>
          </cell>
        </row>
        <row r="38">
          <cell r="B38">
            <v>3212057</v>
          </cell>
          <cell r="E38">
            <v>145446</v>
          </cell>
          <cell r="F38">
            <v>72518</v>
          </cell>
          <cell r="G38">
            <v>225689</v>
          </cell>
          <cell r="H38">
            <v>280673</v>
          </cell>
          <cell r="I38">
            <v>234464</v>
          </cell>
          <cell r="J38">
            <v>140048</v>
          </cell>
          <cell r="K38">
            <v>154550</v>
          </cell>
          <cell r="L38">
            <v>140656</v>
          </cell>
          <cell r="M38">
            <v>72907</v>
          </cell>
          <cell r="N38">
            <v>190449</v>
          </cell>
          <cell r="O38">
            <v>88669</v>
          </cell>
          <cell r="P38">
            <v>109825</v>
          </cell>
          <cell r="Q38">
            <v>109878</v>
          </cell>
          <cell r="R38">
            <v>79685</v>
          </cell>
          <cell r="S38">
            <v>291100</v>
          </cell>
          <cell r="T38">
            <v>230000</v>
          </cell>
          <cell r="U38">
            <v>220100</v>
          </cell>
          <cell r="V38">
            <v>425400</v>
          </cell>
        </row>
        <row r="39">
          <cell r="B39">
            <v>22290000</v>
          </cell>
          <cell r="E39">
            <v>4300000</v>
          </cell>
          <cell r="F39">
            <v>3200000</v>
          </cell>
          <cell r="I39">
            <v>3200000</v>
          </cell>
          <cell r="L39">
            <v>3200000</v>
          </cell>
          <cell r="O39">
            <v>2450000</v>
          </cell>
          <cell r="P39">
            <v>2100000</v>
          </cell>
          <cell r="S39">
            <v>1600000</v>
          </cell>
          <cell r="T39">
            <v>1440000</v>
          </cell>
          <cell r="V39">
            <v>800000</v>
          </cell>
        </row>
        <row r="40">
          <cell r="B40">
            <v>2650000</v>
          </cell>
          <cell r="L40">
            <v>600000</v>
          </cell>
          <cell r="O40">
            <v>600000</v>
          </cell>
          <cell r="R40">
            <v>600000</v>
          </cell>
          <cell r="S40">
            <v>0</v>
          </cell>
          <cell r="T40">
            <v>0</v>
          </cell>
          <cell r="U40">
            <v>850000</v>
          </cell>
        </row>
        <row r="41">
          <cell r="B41">
            <v>28152057</v>
          </cell>
          <cell r="C41">
            <v>0</v>
          </cell>
          <cell r="E41">
            <v>4445446</v>
          </cell>
          <cell r="F41">
            <v>3272518</v>
          </cell>
          <cell r="G41">
            <v>225689</v>
          </cell>
          <cell r="H41">
            <v>280673</v>
          </cell>
          <cell r="I41">
            <v>3434464</v>
          </cell>
          <cell r="J41">
            <v>140048</v>
          </cell>
          <cell r="K41">
            <v>154550</v>
          </cell>
          <cell r="L41">
            <v>3940656</v>
          </cell>
          <cell r="M41">
            <v>72907</v>
          </cell>
          <cell r="N41">
            <v>190449</v>
          </cell>
          <cell r="O41">
            <v>3138669</v>
          </cell>
          <cell r="P41">
            <v>2209825</v>
          </cell>
          <cell r="Q41">
            <v>109878</v>
          </cell>
          <cell r="R41">
            <v>679685</v>
          </cell>
          <cell r="S41">
            <v>1891100</v>
          </cell>
          <cell r="T41">
            <v>1670000</v>
          </cell>
          <cell r="U41">
            <v>1070100</v>
          </cell>
          <cell r="V41">
            <v>1225400</v>
          </cell>
        </row>
        <row r="43">
          <cell r="B43">
            <v>126000</v>
          </cell>
          <cell r="V43">
            <v>0</v>
          </cell>
          <cell r="W43">
            <v>16500</v>
          </cell>
          <cell r="X43">
            <v>30000</v>
          </cell>
          <cell r="Y43">
            <v>30000</v>
          </cell>
          <cell r="Z43">
            <v>30000</v>
          </cell>
          <cell r="AA43">
            <v>9500</v>
          </cell>
          <cell r="AB43">
            <v>10000</v>
          </cell>
        </row>
        <row r="44">
          <cell r="B44">
            <v>750860</v>
          </cell>
          <cell r="E44">
            <v>9051</v>
          </cell>
          <cell r="G44">
            <v>11590</v>
          </cell>
          <cell r="H44">
            <v>0</v>
          </cell>
          <cell r="I44">
            <v>46320</v>
          </cell>
          <cell r="J44">
            <v>46320</v>
          </cell>
          <cell r="K44">
            <v>34906</v>
          </cell>
          <cell r="L44">
            <v>9351</v>
          </cell>
          <cell r="M44">
            <v>11255</v>
          </cell>
          <cell r="N44">
            <v>11255</v>
          </cell>
          <cell r="O44">
            <v>25307</v>
          </cell>
          <cell r="P44">
            <v>36067</v>
          </cell>
          <cell r="Q44">
            <v>40741</v>
          </cell>
          <cell r="R44">
            <v>29405</v>
          </cell>
          <cell r="S44">
            <v>29055</v>
          </cell>
          <cell r="T44">
            <v>47046</v>
          </cell>
          <cell r="U44">
            <v>15975</v>
          </cell>
          <cell r="V44">
            <v>146401</v>
          </cell>
          <cell r="W44">
            <v>39512</v>
          </cell>
          <cell r="X44">
            <v>83245</v>
          </cell>
          <cell r="Y44">
            <v>78058</v>
          </cell>
        </row>
        <row r="45">
          <cell r="B45">
            <v>876860</v>
          </cell>
          <cell r="E45">
            <v>9051</v>
          </cell>
          <cell r="F45">
            <v>0</v>
          </cell>
          <cell r="G45">
            <v>11590</v>
          </cell>
          <cell r="H45">
            <v>0</v>
          </cell>
          <cell r="I45">
            <v>46320</v>
          </cell>
          <cell r="J45">
            <v>46320</v>
          </cell>
          <cell r="K45">
            <v>34906</v>
          </cell>
          <cell r="L45">
            <v>9351</v>
          </cell>
          <cell r="M45">
            <v>11255</v>
          </cell>
          <cell r="N45">
            <v>11255</v>
          </cell>
          <cell r="O45">
            <v>25307</v>
          </cell>
          <cell r="P45">
            <v>36067</v>
          </cell>
          <cell r="Q45">
            <v>40741</v>
          </cell>
          <cell r="R45">
            <v>29405</v>
          </cell>
          <cell r="S45">
            <v>29055</v>
          </cell>
          <cell r="T45">
            <v>47046</v>
          </cell>
          <cell r="U45">
            <v>15975</v>
          </cell>
          <cell r="V45">
            <v>146401</v>
          </cell>
          <cell r="W45">
            <v>56012</v>
          </cell>
          <cell r="X45">
            <v>113245</v>
          </cell>
          <cell r="Y45">
            <v>108058</v>
          </cell>
          <cell r="Z45">
            <v>30000</v>
          </cell>
          <cell r="AA45">
            <v>9500</v>
          </cell>
          <cell r="AB45">
            <v>10000</v>
          </cell>
        </row>
        <row r="47">
          <cell r="B47">
            <v>178339189</v>
          </cell>
          <cell r="C47">
            <v>11049108</v>
          </cell>
          <cell r="E47">
            <v>12204486</v>
          </cell>
          <cell r="F47">
            <v>13870390</v>
          </cell>
          <cell r="G47">
            <v>4200119</v>
          </cell>
          <cell r="H47">
            <v>7624142</v>
          </cell>
          <cell r="I47">
            <v>8493740</v>
          </cell>
          <cell r="J47">
            <v>8401530</v>
          </cell>
          <cell r="K47">
            <v>4727006</v>
          </cell>
          <cell r="L47">
            <v>9241007</v>
          </cell>
          <cell r="M47">
            <v>8781943</v>
          </cell>
          <cell r="N47">
            <v>4376704</v>
          </cell>
          <cell r="O47">
            <v>7146976</v>
          </cell>
          <cell r="P47">
            <v>5820446</v>
          </cell>
          <cell r="Q47">
            <v>3896619</v>
          </cell>
          <cell r="R47">
            <v>4316090</v>
          </cell>
          <cell r="S47">
            <v>6183155</v>
          </cell>
          <cell r="T47">
            <v>5404046</v>
          </cell>
          <cell r="U47">
            <v>4955466</v>
          </cell>
          <cell r="V47">
            <v>5391901</v>
          </cell>
          <cell r="W47">
            <v>2539412</v>
          </cell>
          <cell r="X47">
            <v>2160385</v>
          </cell>
          <cell r="Y47">
            <v>2815058</v>
          </cell>
          <cell r="Z47">
            <v>3008260</v>
          </cell>
          <cell r="AA47">
            <v>2305150</v>
          </cell>
          <cell r="AB47">
            <v>2283700</v>
          </cell>
          <cell r="AC47">
            <v>2392750</v>
          </cell>
          <cell r="AD47">
            <v>2190600</v>
          </cell>
          <cell r="AE47">
            <v>2955000</v>
          </cell>
          <cell r="AF47">
            <v>2590000</v>
          </cell>
          <cell r="AG47">
            <v>3047000</v>
          </cell>
          <cell r="AH47">
            <v>3162000</v>
          </cell>
          <cell r="AI47">
            <v>2971000</v>
          </cell>
          <cell r="AJ47">
            <v>2765000</v>
          </cell>
          <cell r="AK47">
            <v>2712000</v>
          </cell>
          <cell r="AL47">
            <v>1623000</v>
          </cell>
          <cell r="AM47">
            <v>734000</v>
          </cell>
        </row>
        <row r="48">
          <cell r="C48">
            <v>9449108</v>
          </cell>
        </row>
        <row r="49">
          <cell r="C49">
            <v>1600000</v>
          </cell>
          <cell r="G49" t="str">
            <v>average last 5 years (2005-2009):</v>
          </cell>
          <cell r="H49">
            <v>9278575.4</v>
          </cell>
          <cell r="M49">
            <v>7105638</v>
          </cell>
          <cell r="R49">
            <v>5472657.2</v>
          </cell>
          <cell r="W49">
            <v>4090242</v>
          </cell>
          <cell r="AB49">
            <v>2560983.6</v>
          </cell>
        </row>
        <row r="51">
          <cell r="G51" t="str">
            <v>average Federal &amp; NYS - last 5 years (2005-2009):</v>
          </cell>
          <cell r="H51">
            <v>6933425.2</v>
          </cell>
          <cell r="I51">
            <v>577785.4333333333</v>
          </cell>
          <cell r="J51" t="str">
            <v> &lt;-----average/month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view="pageLayout" zoomScaleSheetLayoutView="40" workbookViewId="0" topLeftCell="S1">
      <selection activeCell="S7" sqref="S7"/>
    </sheetView>
  </sheetViews>
  <sheetFormatPr defaultColWidth="9.140625" defaultRowHeight="12.75"/>
  <cols>
    <col min="1" max="1" width="27.8515625" style="5" bestFit="1" customWidth="1"/>
    <col min="2" max="2" width="12.421875" style="5" customWidth="1"/>
    <col min="3" max="4" width="12.7109375" style="5" bestFit="1" customWidth="1"/>
    <col min="5" max="5" width="11.140625" style="5" customWidth="1"/>
    <col min="6" max="7" width="13.7109375" style="5" bestFit="1" customWidth="1"/>
    <col min="8" max="13" width="12.7109375" style="5" bestFit="1" customWidth="1"/>
    <col min="14" max="39" width="10.421875" style="5" customWidth="1"/>
    <col min="40" max="40" width="9.00390625" style="5" bestFit="1" customWidth="1"/>
    <col min="41" max="16384" width="9.140625" style="5" customWidth="1"/>
  </cols>
  <sheetData>
    <row r="1" spans="2:40" s="1" customFormat="1" ht="12">
      <c r="B1" s="2" t="s">
        <v>0</v>
      </c>
      <c r="C1" s="3">
        <v>2012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>
        <v>1999</v>
      </c>
      <c r="Q1" s="3">
        <v>1998</v>
      </c>
      <c r="R1" s="3">
        <v>1997</v>
      </c>
      <c r="S1" s="3">
        <v>1996</v>
      </c>
      <c r="T1" s="3">
        <v>1995</v>
      </c>
      <c r="U1" s="3">
        <v>1994</v>
      </c>
      <c r="V1" s="3">
        <v>1993</v>
      </c>
      <c r="W1" s="3">
        <v>1992</v>
      </c>
      <c r="X1" s="3">
        <v>1991</v>
      </c>
      <c r="Y1" s="3" t="s">
        <v>13</v>
      </c>
      <c r="Z1" s="3" t="s">
        <v>14</v>
      </c>
      <c r="AA1" s="3" t="s">
        <v>15</v>
      </c>
      <c r="AB1" s="3" t="s">
        <v>16</v>
      </c>
      <c r="AC1" s="3" t="s">
        <v>17</v>
      </c>
      <c r="AD1" s="3" t="s">
        <v>18</v>
      </c>
      <c r="AE1" s="3" t="s">
        <v>19</v>
      </c>
      <c r="AF1" s="3" t="s">
        <v>20</v>
      </c>
      <c r="AG1" s="3" t="s">
        <v>21</v>
      </c>
      <c r="AH1" s="3" t="s">
        <v>22</v>
      </c>
      <c r="AI1" s="3" t="s">
        <v>23</v>
      </c>
      <c r="AJ1" s="3" t="s">
        <v>24</v>
      </c>
      <c r="AK1" s="3" t="s">
        <v>25</v>
      </c>
      <c r="AL1" s="3" t="s">
        <v>26</v>
      </c>
      <c r="AM1" s="3" t="s">
        <v>27</v>
      </c>
      <c r="AN1" s="3" t="s">
        <v>28</v>
      </c>
    </row>
    <row r="2" ht="6" customHeight="1">
      <c r="A2" s="4"/>
    </row>
    <row r="3" spans="1:40" ht="12">
      <c r="A3" s="4" t="s">
        <v>29</v>
      </c>
      <c r="B3" s="6">
        <f aca="true" t="shared" si="0" ref="B3:B13">SUM(C3:AN3)</f>
        <v>92353717</v>
      </c>
      <c r="C3" s="6">
        <f>1680168+190060</f>
        <v>1870228</v>
      </c>
      <c r="D3" s="6">
        <f>2061454+257545</f>
        <v>2318999</v>
      </c>
      <c r="E3" s="6">
        <v>2780208</v>
      </c>
      <c r="F3" s="6">
        <f>2222139+287512+7756</f>
        <v>2517407</v>
      </c>
      <c r="G3" s="6">
        <f>2160896+285543</f>
        <v>2446439</v>
      </c>
      <c r="H3" s="6">
        <v>2513419</v>
      </c>
      <c r="I3" s="6">
        <f>2191353+300368</f>
        <v>2491721</v>
      </c>
      <c r="J3" s="6">
        <v>2736296</v>
      </c>
      <c r="K3" s="6">
        <v>2882000</v>
      </c>
      <c r="L3" s="6">
        <v>2923000</v>
      </c>
      <c r="M3" s="6">
        <v>2763000</v>
      </c>
      <c r="N3" s="6">
        <v>2755000</v>
      </c>
      <c r="O3" s="6">
        <v>2616000</v>
      </c>
      <c r="P3" s="6">
        <v>2574000</v>
      </c>
      <c r="Q3" s="6">
        <v>2559000</v>
      </c>
      <c r="R3" s="6">
        <v>2639000</v>
      </c>
      <c r="S3" s="6">
        <v>2686000</v>
      </c>
      <c r="T3" s="6">
        <v>2760000</v>
      </c>
      <c r="U3" s="6">
        <v>2577000</v>
      </c>
      <c r="V3" s="6">
        <v>2362000</v>
      </c>
      <c r="W3" s="6">
        <v>2162000</v>
      </c>
      <c r="X3" s="6">
        <v>2062000</v>
      </c>
      <c r="Y3" s="6">
        <v>1810000</v>
      </c>
      <c r="Z3" s="6">
        <v>1915000</v>
      </c>
      <c r="AA3" s="6">
        <v>1842000</v>
      </c>
      <c r="AB3" s="6">
        <v>1944000</v>
      </c>
      <c r="AC3" s="6">
        <v>1937000</v>
      </c>
      <c r="AD3" s="6">
        <v>2274000</v>
      </c>
      <c r="AE3" s="6">
        <v>2078000</v>
      </c>
      <c r="AF3" s="6">
        <v>2955000</v>
      </c>
      <c r="AG3" s="6">
        <v>2590000</v>
      </c>
      <c r="AH3" s="6">
        <v>3047000</v>
      </c>
      <c r="AI3" s="6">
        <v>3162000</v>
      </c>
      <c r="AJ3" s="6">
        <v>2971000</v>
      </c>
      <c r="AK3" s="6">
        <v>2765000</v>
      </c>
      <c r="AL3" s="6">
        <v>2712000</v>
      </c>
      <c r="AM3" s="6">
        <v>1623000</v>
      </c>
      <c r="AN3" s="6">
        <v>734000</v>
      </c>
    </row>
    <row r="4" spans="1:23" s="6" customFormat="1" ht="12">
      <c r="A4" s="7" t="s">
        <v>30</v>
      </c>
      <c r="B4" s="6">
        <f t="shared" si="0"/>
        <v>16123959</v>
      </c>
      <c r="C4" s="6">
        <v>479710</v>
      </c>
      <c r="D4" s="6">
        <v>790916</v>
      </c>
      <c r="E4" s="6">
        <v>896284</v>
      </c>
      <c r="F4" s="6">
        <v>900299</v>
      </c>
      <c r="G4" s="6">
        <f>808517+41</f>
        <v>808558</v>
      </c>
      <c r="H4" s="6">
        <v>837345</v>
      </c>
      <c r="I4" s="6">
        <v>841851</v>
      </c>
      <c r="J4" s="6">
        <v>893572</v>
      </c>
      <c r="K4" s="6">
        <v>933590</v>
      </c>
      <c r="L4" s="6">
        <v>939834</v>
      </c>
      <c r="M4" s="6">
        <v>806000</v>
      </c>
      <c r="N4" s="6">
        <v>810000</v>
      </c>
      <c r="O4" s="6">
        <v>730000</v>
      </c>
      <c r="P4" s="6">
        <v>730000</v>
      </c>
      <c r="Q4" s="6">
        <f>677000+1000</f>
        <v>678000</v>
      </c>
      <c r="R4" s="6">
        <v>647000</v>
      </c>
      <c r="S4" s="6">
        <v>661000</v>
      </c>
      <c r="T4" s="6">
        <v>703000</v>
      </c>
      <c r="U4" s="6">
        <v>652000</v>
      </c>
      <c r="V4" s="6">
        <v>552000</v>
      </c>
      <c r="W4" s="6">
        <v>833000</v>
      </c>
    </row>
    <row r="5" spans="1:28" s="6" customFormat="1" ht="12">
      <c r="A5" s="7" t="s">
        <v>31</v>
      </c>
      <c r="B5" s="6">
        <f t="shared" si="0"/>
        <v>1869217</v>
      </c>
      <c r="C5" s="6">
        <v>178517</v>
      </c>
      <c r="D5" s="6">
        <f>99677+56068</f>
        <v>155745</v>
      </c>
      <c r="E5" s="6">
        <v>97616</v>
      </c>
      <c r="F5" s="6">
        <v>96210</v>
      </c>
      <c r="G5" s="6">
        <v>95422</v>
      </c>
      <c r="H5" s="6">
        <v>94515</v>
      </c>
      <c r="I5" s="6">
        <v>92336</v>
      </c>
      <c r="J5" s="6">
        <v>92396</v>
      </c>
      <c r="K5" s="6">
        <v>93460</v>
      </c>
      <c r="L5" s="6">
        <v>83000</v>
      </c>
      <c r="M5" s="6">
        <v>82000</v>
      </c>
      <c r="N5" s="6">
        <v>80000</v>
      </c>
      <c r="O5" s="6">
        <v>79000</v>
      </c>
      <c r="P5" s="6">
        <v>79000</v>
      </c>
      <c r="Q5" s="6">
        <v>87000</v>
      </c>
      <c r="R5" s="6">
        <v>60000</v>
      </c>
      <c r="S5" s="6">
        <v>60000</v>
      </c>
      <c r="U5" s="6">
        <v>58000</v>
      </c>
      <c r="V5" s="6">
        <v>27000</v>
      </c>
      <c r="W5" s="6">
        <v>40000</v>
      </c>
      <c r="X5" s="6">
        <v>40000</v>
      </c>
      <c r="Y5" s="6">
        <v>40000</v>
      </c>
      <c r="Z5" s="6">
        <v>26000</v>
      </c>
      <c r="AA5" s="6">
        <v>4000</v>
      </c>
      <c r="AB5" s="6">
        <v>28000</v>
      </c>
    </row>
    <row r="6" spans="1:28" ht="12">
      <c r="A6" s="4" t="s">
        <v>32</v>
      </c>
      <c r="B6" s="6">
        <f t="shared" si="0"/>
        <v>191427</v>
      </c>
      <c r="C6" s="6"/>
      <c r="D6" s="6"/>
      <c r="E6" s="6"/>
      <c r="F6" s="6"/>
      <c r="G6" s="6">
        <v>7095</v>
      </c>
      <c r="H6" s="6">
        <v>17561</v>
      </c>
      <c r="I6" s="6">
        <v>17561</v>
      </c>
      <c r="J6" s="6">
        <v>35192</v>
      </c>
      <c r="K6" s="6">
        <v>61717</v>
      </c>
      <c r="L6" s="6">
        <v>52301</v>
      </c>
      <c r="M6" s="8"/>
      <c r="N6" s="8"/>
      <c r="O6" s="8"/>
      <c r="P6" s="8"/>
      <c r="Q6" s="8"/>
      <c r="R6" s="8"/>
      <c r="S6" s="8"/>
      <c r="U6" s="8"/>
      <c r="V6" s="8"/>
      <c r="W6" s="8"/>
      <c r="X6" s="8"/>
      <c r="Y6" s="8"/>
      <c r="Z6" s="8"/>
      <c r="AA6" s="8"/>
      <c r="AB6" s="8"/>
    </row>
    <row r="7" spans="1:27" ht="12">
      <c r="A7" s="4" t="s">
        <v>33</v>
      </c>
      <c r="B7" s="6">
        <f t="shared" si="0"/>
        <v>1561073</v>
      </c>
      <c r="C7" s="6"/>
      <c r="D7" s="6"/>
      <c r="E7" s="6"/>
      <c r="F7" s="6">
        <f>663619+897454</f>
        <v>1561073</v>
      </c>
      <c r="G7" s="6"/>
      <c r="H7" s="6"/>
      <c r="I7" s="6"/>
      <c r="J7" s="6"/>
      <c r="K7" s="6"/>
      <c r="L7" s="8"/>
      <c r="M7" s="8"/>
      <c r="N7" s="8"/>
      <c r="O7" s="8"/>
      <c r="P7" s="8"/>
      <c r="Q7" s="8"/>
      <c r="R7" s="8"/>
      <c r="T7" s="8"/>
      <c r="U7" s="8"/>
      <c r="V7" s="8"/>
      <c r="W7" s="8"/>
      <c r="X7" s="8"/>
      <c r="Y7" s="8"/>
      <c r="Z7" s="8"/>
      <c r="AA7" s="8"/>
    </row>
    <row r="8" spans="1:28" ht="12">
      <c r="A8" s="4" t="s">
        <v>34</v>
      </c>
      <c r="B8" s="6">
        <f t="shared" si="0"/>
        <v>20295358</v>
      </c>
      <c r="C8" s="6">
        <v>2480000</v>
      </c>
      <c r="D8" s="9"/>
      <c r="E8" s="9">
        <v>3100000</v>
      </c>
      <c r="F8" s="6"/>
      <c r="G8" s="6">
        <f>3000000+3615358</f>
        <v>6615358</v>
      </c>
      <c r="H8" s="6"/>
      <c r="I8" s="6">
        <v>3000000</v>
      </c>
      <c r="J8" s="6"/>
      <c r="K8" s="6">
        <v>3000000</v>
      </c>
      <c r="L8" s="6"/>
      <c r="M8" s="8"/>
      <c r="N8" s="8">
        <v>2100000</v>
      </c>
      <c r="O8" s="8"/>
      <c r="P8" s="8"/>
      <c r="Q8" s="8"/>
      <c r="R8" s="8"/>
      <c r="S8" s="8"/>
      <c r="U8" s="8"/>
      <c r="V8" s="8"/>
      <c r="W8" s="8"/>
      <c r="X8" s="8"/>
      <c r="Y8" s="8"/>
      <c r="Z8" s="8"/>
      <c r="AA8" s="8"/>
      <c r="AB8" s="8"/>
    </row>
    <row r="9" spans="1:28" ht="12">
      <c r="A9" s="4" t="s">
        <v>35</v>
      </c>
      <c r="B9" s="6">
        <f t="shared" si="0"/>
        <v>0</v>
      </c>
      <c r="C9" s="6"/>
      <c r="D9" s="9"/>
      <c r="E9" s="9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U9" s="8"/>
      <c r="V9" s="8"/>
      <c r="W9" s="8"/>
      <c r="X9" s="8"/>
      <c r="Y9" s="8"/>
      <c r="Z9" s="8"/>
      <c r="AA9" s="8"/>
      <c r="AB9" s="8"/>
    </row>
    <row r="10" spans="1:35" ht="12">
      <c r="A10" s="7" t="s">
        <v>36</v>
      </c>
      <c r="B10" s="6">
        <f t="shared" si="0"/>
        <v>983391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633391</v>
      </c>
      <c r="W10" s="6">
        <v>350000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1" ht="12">
      <c r="A11" s="4" t="s">
        <v>37</v>
      </c>
      <c r="B11" s="6">
        <f t="shared" si="0"/>
        <v>550000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  <c r="X11" s="8">
        <v>32000</v>
      </c>
      <c r="Y11" s="8">
        <v>59000</v>
      </c>
      <c r="Z11" s="8">
        <v>69000</v>
      </c>
      <c r="AA11" s="8">
        <v>92000</v>
      </c>
      <c r="AB11" s="8">
        <v>93000</v>
      </c>
      <c r="AC11" s="8">
        <v>33000</v>
      </c>
      <c r="AD11" s="8">
        <v>85000</v>
      </c>
      <c r="AE11" s="8">
        <v>87000</v>
      </c>
    </row>
    <row r="12" spans="1:31" ht="12">
      <c r="A12" s="4" t="s">
        <v>38</v>
      </c>
      <c r="B12" s="6">
        <f t="shared" si="0"/>
        <v>475950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  <c r="AA12" s="8">
        <v>282250</v>
      </c>
      <c r="AB12" s="8">
        <v>30650</v>
      </c>
      <c r="AC12" s="8">
        <v>103700</v>
      </c>
      <c r="AD12" s="8">
        <v>33750</v>
      </c>
      <c r="AE12" s="8">
        <v>25600</v>
      </c>
    </row>
    <row r="13" spans="1:28" ht="12">
      <c r="A13" s="4" t="s">
        <v>39</v>
      </c>
      <c r="B13" s="6">
        <f t="shared" si="0"/>
        <v>2091115</v>
      </c>
      <c r="C13" s="6"/>
      <c r="D13" s="6"/>
      <c r="E13" s="6"/>
      <c r="F13" s="6"/>
      <c r="G13" s="6"/>
      <c r="H13" s="6"/>
      <c r="I13" s="6"/>
      <c r="J13" s="6">
        <v>74400</v>
      </c>
      <c r="K13" s="6">
        <v>944395</v>
      </c>
      <c r="L13" s="6">
        <v>89415</v>
      </c>
      <c r="M13" s="8">
        <v>940000</v>
      </c>
      <c r="N13" s="8">
        <v>42905</v>
      </c>
      <c r="O13" s="8"/>
      <c r="P13" s="8"/>
      <c r="Q13" s="8"/>
      <c r="R13" s="8"/>
      <c r="S13" s="8"/>
      <c r="U13" s="8"/>
      <c r="V13" s="8"/>
      <c r="W13" s="8"/>
      <c r="X13" s="8"/>
      <c r="Y13" s="8"/>
      <c r="Z13" s="8"/>
      <c r="AA13" s="8"/>
      <c r="AB13" s="8"/>
    </row>
    <row r="14" spans="1:40" s="6" customFormat="1" ht="12">
      <c r="A14" s="10" t="s">
        <v>40</v>
      </c>
      <c r="B14" s="6">
        <f aca="true" t="shared" si="1" ref="B14:AN14">SUM(B3:B13)</f>
        <v>136495207</v>
      </c>
      <c r="C14" s="6">
        <f t="shared" si="1"/>
        <v>5008455</v>
      </c>
      <c r="D14" s="6">
        <f t="shared" si="1"/>
        <v>3265660</v>
      </c>
      <c r="E14" s="6">
        <f t="shared" si="1"/>
        <v>6874108</v>
      </c>
      <c r="F14" s="6">
        <f t="shared" si="1"/>
        <v>5074989</v>
      </c>
      <c r="G14" s="6">
        <f t="shared" si="1"/>
        <v>9972872</v>
      </c>
      <c r="H14" s="6">
        <f t="shared" si="1"/>
        <v>3462840</v>
      </c>
      <c r="I14" s="6">
        <f t="shared" si="1"/>
        <v>6443469</v>
      </c>
      <c r="J14" s="6">
        <f t="shared" si="1"/>
        <v>3831856</v>
      </c>
      <c r="K14" s="6">
        <f t="shared" si="1"/>
        <v>7915162</v>
      </c>
      <c r="L14" s="6">
        <f t="shared" si="1"/>
        <v>4087550</v>
      </c>
      <c r="M14" s="6">
        <f t="shared" si="1"/>
        <v>4591000</v>
      </c>
      <c r="N14" s="6">
        <f t="shared" si="1"/>
        <v>5787905</v>
      </c>
      <c r="O14" s="6">
        <f t="shared" si="1"/>
        <v>3425000</v>
      </c>
      <c r="P14" s="6">
        <f t="shared" si="1"/>
        <v>3383000</v>
      </c>
      <c r="Q14" s="6">
        <f t="shared" si="1"/>
        <v>3324000</v>
      </c>
      <c r="R14" s="6">
        <f t="shared" si="1"/>
        <v>3346000</v>
      </c>
      <c r="S14" s="6">
        <f t="shared" si="1"/>
        <v>3407000</v>
      </c>
      <c r="T14" s="6">
        <f t="shared" si="1"/>
        <v>3463000</v>
      </c>
      <c r="U14" s="6">
        <f t="shared" si="1"/>
        <v>3287000</v>
      </c>
      <c r="V14" s="6">
        <f t="shared" si="1"/>
        <v>3574391</v>
      </c>
      <c r="W14" s="6">
        <f t="shared" si="1"/>
        <v>3385000</v>
      </c>
      <c r="X14" s="6">
        <f t="shared" si="1"/>
        <v>2134000</v>
      </c>
      <c r="Y14" s="6">
        <f t="shared" si="1"/>
        <v>1909000</v>
      </c>
      <c r="Z14" s="6">
        <f t="shared" si="1"/>
        <v>2010000</v>
      </c>
      <c r="AA14" s="6">
        <f t="shared" si="1"/>
        <v>2220250</v>
      </c>
      <c r="AB14" s="6">
        <f t="shared" si="1"/>
        <v>2095650</v>
      </c>
      <c r="AC14" s="6">
        <f t="shared" si="1"/>
        <v>2073700</v>
      </c>
      <c r="AD14" s="6">
        <f t="shared" si="1"/>
        <v>2392750</v>
      </c>
      <c r="AE14" s="6">
        <f t="shared" si="1"/>
        <v>2190600</v>
      </c>
      <c r="AF14" s="6">
        <f t="shared" si="1"/>
        <v>2955000</v>
      </c>
      <c r="AG14" s="6">
        <f t="shared" si="1"/>
        <v>2590000</v>
      </c>
      <c r="AH14" s="6">
        <f t="shared" si="1"/>
        <v>3047000</v>
      </c>
      <c r="AI14" s="6">
        <f t="shared" si="1"/>
        <v>3162000</v>
      </c>
      <c r="AJ14" s="6">
        <f t="shared" si="1"/>
        <v>2971000</v>
      </c>
      <c r="AK14" s="6">
        <f t="shared" si="1"/>
        <v>2765000</v>
      </c>
      <c r="AL14" s="6">
        <f t="shared" si="1"/>
        <v>2712000</v>
      </c>
      <c r="AM14" s="6">
        <f t="shared" si="1"/>
        <v>1623000</v>
      </c>
      <c r="AN14" s="6">
        <f t="shared" si="1"/>
        <v>734000</v>
      </c>
    </row>
    <row r="15" spans="1:13" ht="12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7" s="6" customFormat="1" ht="12">
      <c r="A16" s="7" t="s">
        <v>41</v>
      </c>
      <c r="B16" s="6">
        <f>SUM(C16:AN16)</f>
        <v>593594</v>
      </c>
      <c r="L16" s="6">
        <v>50000</v>
      </c>
      <c r="O16" s="6">
        <v>50000</v>
      </c>
      <c r="Q16" s="6">
        <v>50554</v>
      </c>
      <c r="U16" s="6">
        <v>200000</v>
      </c>
      <c r="X16" s="6">
        <v>117500</v>
      </c>
      <c r="Y16" s="6">
        <v>63140</v>
      </c>
      <c r="AA16" s="6">
        <v>62400</v>
      </c>
    </row>
    <row r="17" spans="1:10" s="6" customFormat="1" ht="12">
      <c r="A17" s="7" t="s">
        <v>42</v>
      </c>
      <c r="B17" s="6">
        <f>SUM(C17:AN17)</f>
        <v>481100</v>
      </c>
      <c r="J17" s="6">
        <v>481100</v>
      </c>
    </row>
    <row r="18" spans="1:40" ht="12">
      <c r="A18" s="4" t="s">
        <v>43</v>
      </c>
      <c r="B18" s="6">
        <f>SUM(C18:AN18)</f>
        <v>1074694</v>
      </c>
      <c r="C18" s="6"/>
      <c r="D18" s="6"/>
      <c r="E18" s="6"/>
      <c r="F18" s="6"/>
      <c r="G18" s="6">
        <f aca="true" t="shared" si="2" ref="G18:AN18">SUM(G16:G17)</f>
        <v>0</v>
      </c>
      <c r="H18" s="6">
        <f t="shared" si="2"/>
        <v>0</v>
      </c>
      <c r="I18" s="6">
        <f t="shared" si="2"/>
        <v>0</v>
      </c>
      <c r="J18" s="6">
        <f t="shared" si="2"/>
        <v>481100</v>
      </c>
      <c r="K18" s="6">
        <f t="shared" si="2"/>
        <v>0</v>
      </c>
      <c r="L18" s="6">
        <f t="shared" si="2"/>
        <v>50000</v>
      </c>
      <c r="M18" s="6">
        <f t="shared" si="2"/>
        <v>0</v>
      </c>
      <c r="N18" s="6">
        <f t="shared" si="2"/>
        <v>0</v>
      </c>
      <c r="O18" s="6">
        <f t="shared" si="2"/>
        <v>50000</v>
      </c>
      <c r="P18" s="6">
        <f t="shared" si="2"/>
        <v>0</v>
      </c>
      <c r="Q18" s="6">
        <f t="shared" si="2"/>
        <v>50554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200000</v>
      </c>
      <c r="V18" s="6">
        <f t="shared" si="2"/>
        <v>0</v>
      </c>
      <c r="W18" s="6">
        <f t="shared" si="2"/>
        <v>0</v>
      </c>
      <c r="X18" s="6">
        <f t="shared" si="2"/>
        <v>117500</v>
      </c>
      <c r="Y18" s="6">
        <f t="shared" si="2"/>
        <v>63140</v>
      </c>
      <c r="Z18" s="6">
        <f t="shared" si="2"/>
        <v>0</v>
      </c>
      <c r="AA18" s="6">
        <f t="shared" si="2"/>
        <v>62400</v>
      </c>
      <c r="AB18" s="6">
        <f t="shared" si="2"/>
        <v>0</v>
      </c>
      <c r="AC18" s="6">
        <f t="shared" si="2"/>
        <v>0</v>
      </c>
      <c r="AD18" s="6">
        <f t="shared" si="2"/>
        <v>0</v>
      </c>
      <c r="AE18" s="6">
        <f t="shared" si="2"/>
        <v>0</v>
      </c>
      <c r="AF18" s="6">
        <f t="shared" si="2"/>
        <v>0</v>
      </c>
      <c r="AG18" s="6">
        <f t="shared" si="2"/>
        <v>0</v>
      </c>
      <c r="AH18" s="6">
        <f t="shared" si="2"/>
        <v>0</v>
      </c>
      <c r="AI18" s="6">
        <f t="shared" si="2"/>
        <v>0</v>
      </c>
      <c r="AJ18" s="6">
        <f t="shared" si="2"/>
        <v>0</v>
      </c>
      <c r="AK18" s="6">
        <f t="shared" si="2"/>
        <v>0</v>
      </c>
      <c r="AL18" s="6">
        <f t="shared" si="2"/>
        <v>0</v>
      </c>
      <c r="AM18" s="6">
        <f t="shared" si="2"/>
        <v>0</v>
      </c>
      <c r="AN18" s="6">
        <f t="shared" si="2"/>
        <v>0</v>
      </c>
    </row>
    <row r="19" spans="1:40" s="6" customFormat="1" ht="12">
      <c r="A19" s="10" t="s">
        <v>44</v>
      </c>
      <c r="B19" s="6">
        <f aca="true" t="shared" si="3" ref="B19:AN19">B14+B18</f>
        <v>137569901</v>
      </c>
      <c r="C19" s="6">
        <f t="shared" si="3"/>
        <v>5008455</v>
      </c>
      <c r="D19" s="6">
        <f t="shared" si="3"/>
        <v>3265660</v>
      </c>
      <c r="E19" s="6">
        <f t="shared" si="3"/>
        <v>6874108</v>
      </c>
      <c r="F19" s="6">
        <f t="shared" si="3"/>
        <v>5074989</v>
      </c>
      <c r="G19" s="6">
        <f t="shared" si="3"/>
        <v>9972872</v>
      </c>
      <c r="H19" s="6">
        <f t="shared" si="3"/>
        <v>3462840</v>
      </c>
      <c r="I19" s="6">
        <f t="shared" si="3"/>
        <v>6443469</v>
      </c>
      <c r="J19" s="6">
        <f t="shared" si="3"/>
        <v>4312956</v>
      </c>
      <c r="K19" s="6">
        <f t="shared" si="3"/>
        <v>7915162</v>
      </c>
      <c r="L19" s="6">
        <f t="shared" si="3"/>
        <v>4137550</v>
      </c>
      <c r="M19" s="6">
        <f t="shared" si="3"/>
        <v>4591000</v>
      </c>
      <c r="N19" s="6">
        <f t="shared" si="3"/>
        <v>5787905</v>
      </c>
      <c r="O19" s="6">
        <f t="shared" si="3"/>
        <v>3475000</v>
      </c>
      <c r="P19" s="6">
        <f t="shared" si="3"/>
        <v>3383000</v>
      </c>
      <c r="Q19" s="6">
        <f t="shared" si="3"/>
        <v>3374554</v>
      </c>
      <c r="R19" s="6">
        <f t="shared" si="3"/>
        <v>3346000</v>
      </c>
      <c r="S19" s="6">
        <f t="shared" si="3"/>
        <v>3407000</v>
      </c>
      <c r="T19" s="6">
        <f t="shared" si="3"/>
        <v>3463000</v>
      </c>
      <c r="U19" s="6">
        <f t="shared" si="3"/>
        <v>3487000</v>
      </c>
      <c r="V19" s="6">
        <f t="shared" si="3"/>
        <v>3574391</v>
      </c>
      <c r="W19" s="6">
        <f t="shared" si="3"/>
        <v>3385000</v>
      </c>
      <c r="X19" s="6">
        <f t="shared" si="3"/>
        <v>2251500</v>
      </c>
      <c r="Y19" s="6">
        <f t="shared" si="3"/>
        <v>1972140</v>
      </c>
      <c r="Z19" s="6">
        <f t="shared" si="3"/>
        <v>2010000</v>
      </c>
      <c r="AA19" s="6">
        <f t="shared" si="3"/>
        <v>2282650</v>
      </c>
      <c r="AB19" s="6">
        <f t="shared" si="3"/>
        <v>2095650</v>
      </c>
      <c r="AC19" s="6">
        <f t="shared" si="3"/>
        <v>2073700</v>
      </c>
      <c r="AD19" s="6">
        <f t="shared" si="3"/>
        <v>2392750</v>
      </c>
      <c r="AE19" s="6">
        <f t="shared" si="3"/>
        <v>2190600</v>
      </c>
      <c r="AF19" s="6">
        <f t="shared" si="3"/>
        <v>2955000</v>
      </c>
      <c r="AG19" s="6">
        <f t="shared" si="3"/>
        <v>2590000</v>
      </c>
      <c r="AH19" s="6">
        <f t="shared" si="3"/>
        <v>3047000</v>
      </c>
      <c r="AI19" s="6">
        <f t="shared" si="3"/>
        <v>3162000</v>
      </c>
      <c r="AJ19" s="6">
        <f t="shared" si="3"/>
        <v>2971000</v>
      </c>
      <c r="AK19" s="6">
        <f t="shared" si="3"/>
        <v>2765000</v>
      </c>
      <c r="AL19" s="6">
        <f t="shared" si="3"/>
        <v>2712000</v>
      </c>
      <c r="AM19" s="6">
        <f t="shared" si="3"/>
        <v>1623000</v>
      </c>
      <c r="AN19" s="6">
        <f t="shared" si="3"/>
        <v>734000</v>
      </c>
    </row>
    <row r="20" spans="1:6" ht="12">
      <c r="A20" s="4"/>
      <c r="B20" s="6"/>
      <c r="C20" s="6"/>
      <c r="D20" s="6"/>
      <c r="E20" s="6"/>
      <c r="F20" s="6"/>
    </row>
    <row r="21" spans="1:29" s="6" customFormat="1" ht="12">
      <c r="A21" s="7" t="s">
        <v>45</v>
      </c>
      <c r="B21" s="6">
        <f aca="true" t="shared" si="4" ref="B21:B33">SUM(C21:AN21)</f>
        <v>6275000</v>
      </c>
      <c r="C21" s="11">
        <v>300000</v>
      </c>
      <c r="D21" s="6">
        <f>600000+300000</f>
        <v>900000</v>
      </c>
      <c r="E21" s="9"/>
      <c r="F21" s="6">
        <f>300000+300000</f>
        <v>600000</v>
      </c>
      <c r="H21" s="6">
        <v>300000</v>
      </c>
      <c r="I21" s="6">
        <v>300000</v>
      </c>
      <c r="J21" s="6">
        <v>300000</v>
      </c>
      <c r="K21" s="6">
        <v>300000</v>
      </c>
      <c r="M21" s="6">
        <v>300000</v>
      </c>
      <c r="N21" s="6">
        <v>300000</v>
      </c>
      <c r="O21" s="6">
        <v>300000</v>
      </c>
      <c r="P21" s="6">
        <v>200000</v>
      </c>
      <c r="Q21" s="6">
        <v>200000</v>
      </c>
      <c r="S21" s="6">
        <v>200000</v>
      </c>
      <c r="T21" s="6">
        <v>200000</v>
      </c>
      <c r="U21" s="6">
        <v>200000</v>
      </c>
      <c r="V21" s="6">
        <v>175000</v>
      </c>
      <c r="W21" s="6">
        <v>200000</v>
      </c>
      <c r="X21" s="6">
        <v>200000</v>
      </c>
      <c r="Y21" s="6">
        <v>0</v>
      </c>
      <c r="Z21" s="6">
        <v>200000</v>
      </c>
      <c r="AA21" s="6">
        <v>200000</v>
      </c>
      <c r="AB21" s="6">
        <v>200000</v>
      </c>
      <c r="AC21" s="6">
        <v>200000</v>
      </c>
    </row>
    <row r="22" spans="1:6" s="6" customFormat="1" ht="12">
      <c r="A22" s="7" t="s">
        <v>46</v>
      </c>
      <c r="B22" s="6">
        <f t="shared" si="4"/>
        <v>1550000</v>
      </c>
      <c r="C22" s="11">
        <v>600000</v>
      </c>
      <c r="D22" s="9"/>
      <c r="E22" s="9">
        <v>600000</v>
      </c>
      <c r="F22" s="6">
        <v>350000</v>
      </c>
    </row>
    <row r="23" spans="1:20" ht="12">
      <c r="A23" s="4" t="s">
        <v>47</v>
      </c>
      <c r="B23" s="6">
        <f t="shared" si="4"/>
        <v>1000000</v>
      </c>
      <c r="C23" s="6"/>
      <c r="D23" s="9">
        <v>300000</v>
      </c>
      <c r="E23" s="6"/>
      <c r="F23" s="6">
        <v>300000</v>
      </c>
      <c r="G23" s="6"/>
      <c r="H23" s="6"/>
      <c r="I23" s="6"/>
      <c r="J23" s="6"/>
      <c r="K23" s="6"/>
      <c r="L23" s="6"/>
      <c r="M23" s="8"/>
      <c r="N23" s="6"/>
      <c r="O23" s="6"/>
      <c r="P23" s="6"/>
      <c r="Q23" s="8"/>
      <c r="R23" s="8">
        <v>400000</v>
      </c>
      <c r="T23" s="6"/>
    </row>
    <row r="24" spans="1:26" ht="12">
      <c r="A24" s="4" t="s">
        <v>48</v>
      </c>
      <c r="B24" s="6">
        <f t="shared" si="4"/>
        <v>745000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6"/>
      <c r="O24" s="6"/>
      <c r="P24" s="6"/>
      <c r="V24" s="8">
        <v>70000</v>
      </c>
      <c r="W24" s="8">
        <v>425000</v>
      </c>
      <c r="Z24" s="8">
        <v>250000</v>
      </c>
    </row>
    <row r="25" spans="1:26" ht="12">
      <c r="A25" s="4" t="s">
        <v>49</v>
      </c>
      <c r="B25" s="6">
        <f t="shared" si="4"/>
        <v>100000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6"/>
      <c r="O25" s="6"/>
      <c r="P25" s="6"/>
      <c r="T25" s="6"/>
      <c r="V25" s="8">
        <v>50000</v>
      </c>
      <c r="Z25" s="8">
        <v>50000</v>
      </c>
    </row>
    <row r="26" spans="1:25" ht="12">
      <c r="A26" s="4" t="s">
        <v>50</v>
      </c>
      <c r="B26" s="6">
        <f t="shared" si="4"/>
        <v>75000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6"/>
      <c r="O26" s="6"/>
      <c r="P26" s="6"/>
      <c r="T26" s="6"/>
      <c r="Y26" s="8">
        <v>75000</v>
      </c>
    </row>
    <row r="27" spans="1:27" ht="12">
      <c r="A27" s="4" t="s">
        <v>51</v>
      </c>
      <c r="B27" s="6">
        <f t="shared" si="4"/>
        <v>3972000</v>
      </c>
      <c r="C27" s="6"/>
      <c r="D27" s="6"/>
      <c r="E27" s="6"/>
      <c r="F27" s="6"/>
      <c r="G27" s="6"/>
      <c r="H27" s="6"/>
      <c r="I27" s="6">
        <v>400000</v>
      </c>
      <c r="J27" s="6">
        <v>400000</v>
      </c>
      <c r="K27" s="6"/>
      <c r="L27" s="6">
        <v>400000</v>
      </c>
      <c r="M27" s="8">
        <v>400000</v>
      </c>
      <c r="N27" s="6">
        <v>400000</v>
      </c>
      <c r="O27" s="6">
        <v>400000</v>
      </c>
      <c r="P27" s="8">
        <v>400000</v>
      </c>
      <c r="T27" s="8">
        <v>600000</v>
      </c>
      <c r="Z27" s="8">
        <v>172000</v>
      </c>
      <c r="AA27" s="8">
        <v>400000</v>
      </c>
    </row>
    <row r="28" spans="1:27" ht="12">
      <c r="A28" s="4" t="s">
        <v>52</v>
      </c>
      <c r="B28" s="6">
        <f t="shared" si="4"/>
        <v>2209876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6">
        <v>2209876</v>
      </c>
      <c r="O28" s="6"/>
      <c r="P28" s="8"/>
      <c r="T28" s="6"/>
      <c r="W28" s="8"/>
      <c r="X28" s="8"/>
      <c r="Z28" s="8"/>
      <c r="AA28" s="8"/>
    </row>
    <row r="29" spans="1:27" ht="12">
      <c r="A29" s="4" t="s">
        <v>53</v>
      </c>
      <c r="B29" s="6">
        <f t="shared" si="4"/>
        <v>1950000</v>
      </c>
      <c r="C29" s="11">
        <v>150000</v>
      </c>
      <c r="D29" s="9">
        <v>300000</v>
      </c>
      <c r="E29" s="6">
        <v>400000</v>
      </c>
      <c r="F29" s="6">
        <v>200000</v>
      </c>
      <c r="G29" s="6">
        <v>500000</v>
      </c>
      <c r="H29" s="6">
        <v>200000</v>
      </c>
      <c r="I29" s="6">
        <v>200000</v>
      </c>
      <c r="J29" s="6"/>
      <c r="K29" s="6"/>
      <c r="L29" s="6"/>
      <c r="M29" s="8"/>
      <c r="N29" s="6"/>
      <c r="O29" s="6"/>
      <c r="P29" s="8"/>
      <c r="T29" s="6"/>
      <c r="AA29" s="8">
        <v>0</v>
      </c>
    </row>
    <row r="30" spans="1:27" ht="12">
      <c r="A30" s="4" t="s">
        <v>54</v>
      </c>
      <c r="B30" s="6">
        <f t="shared" si="4"/>
        <v>517000</v>
      </c>
      <c r="C30" s="11">
        <v>50000</v>
      </c>
      <c r="D30" s="9">
        <v>75000</v>
      </c>
      <c r="E30" s="6">
        <v>75000</v>
      </c>
      <c r="F30" s="6">
        <v>75000</v>
      </c>
      <c r="G30" s="6">
        <v>125000</v>
      </c>
      <c r="H30" s="6"/>
      <c r="I30" s="6"/>
      <c r="J30" s="6"/>
      <c r="K30" s="6"/>
      <c r="L30" s="6"/>
      <c r="M30" s="8"/>
      <c r="N30" s="6"/>
      <c r="O30" s="6"/>
      <c r="P30" s="8"/>
      <c r="T30" s="6"/>
      <c r="W30" s="8">
        <v>10100</v>
      </c>
      <c r="X30" s="8">
        <v>31900</v>
      </c>
      <c r="Z30" s="8">
        <v>25000</v>
      </c>
      <c r="AA30" s="8">
        <v>50000</v>
      </c>
    </row>
    <row r="31" spans="1:27" ht="12">
      <c r="A31" s="4" t="s">
        <v>55</v>
      </c>
      <c r="B31" s="6">
        <f t="shared" si="4"/>
        <v>300000</v>
      </c>
      <c r="C31" s="6"/>
      <c r="D31" s="6"/>
      <c r="E31" s="6"/>
      <c r="F31" s="6">
        <v>300000</v>
      </c>
      <c r="G31" s="6"/>
      <c r="H31" s="6"/>
      <c r="I31" s="6"/>
      <c r="J31" s="6"/>
      <c r="K31" s="6"/>
      <c r="L31" s="6"/>
      <c r="M31" s="8"/>
      <c r="N31" s="6"/>
      <c r="O31" s="6"/>
      <c r="P31" s="8"/>
      <c r="T31" s="6"/>
      <c r="W31" s="8"/>
      <c r="X31" s="8"/>
      <c r="Z31" s="8"/>
      <c r="AA31" s="8"/>
    </row>
    <row r="32" spans="1:27" ht="12">
      <c r="A32" s="4" t="s">
        <v>56</v>
      </c>
      <c r="B32" s="6">
        <f t="shared" si="4"/>
        <v>295610</v>
      </c>
      <c r="C32" s="11">
        <v>250000</v>
      </c>
      <c r="D32" s="9"/>
      <c r="E32" s="6"/>
      <c r="F32" s="6"/>
      <c r="G32" s="6"/>
      <c r="H32" s="6"/>
      <c r="I32" s="6"/>
      <c r="J32" s="6"/>
      <c r="K32" s="6"/>
      <c r="L32" s="6"/>
      <c r="M32" s="8"/>
      <c r="N32" s="6"/>
      <c r="O32" s="6"/>
      <c r="P32" s="8"/>
      <c r="T32" s="6"/>
      <c r="W32" s="8"/>
      <c r="X32" s="8"/>
      <c r="Z32" s="8"/>
      <c r="AA32" s="8">
        <v>45610</v>
      </c>
    </row>
    <row r="33" spans="1:27" ht="12">
      <c r="A33" s="4" t="s">
        <v>57</v>
      </c>
      <c r="B33" s="6">
        <f t="shared" si="4"/>
        <v>850000</v>
      </c>
      <c r="C33" s="6"/>
      <c r="D33" s="6"/>
      <c r="E33" s="6"/>
      <c r="F33" s="6">
        <v>850000</v>
      </c>
      <c r="G33" s="6"/>
      <c r="H33" s="6"/>
      <c r="I33" s="6"/>
      <c r="J33" s="6"/>
      <c r="K33" s="6"/>
      <c r="L33" s="6"/>
      <c r="M33" s="8"/>
      <c r="N33" s="6"/>
      <c r="O33" s="6"/>
      <c r="P33" s="8"/>
      <c r="T33" s="6"/>
      <c r="AA33" s="8"/>
    </row>
    <row r="34" spans="1:40" s="6" customFormat="1" ht="12">
      <c r="A34" s="10" t="s">
        <v>58</v>
      </c>
      <c r="B34" s="6">
        <f aca="true" t="shared" si="5" ref="B34:AN34">SUM(B21:B33)</f>
        <v>19839486</v>
      </c>
      <c r="C34" s="6">
        <f t="shared" si="5"/>
        <v>1350000</v>
      </c>
      <c r="D34" s="6">
        <f t="shared" si="5"/>
        <v>1575000</v>
      </c>
      <c r="E34" s="6">
        <f t="shared" si="5"/>
        <v>1075000</v>
      </c>
      <c r="F34" s="6">
        <f t="shared" si="5"/>
        <v>2675000</v>
      </c>
      <c r="G34" s="6">
        <f t="shared" si="5"/>
        <v>625000</v>
      </c>
      <c r="H34" s="6">
        <f t="shared" si="5"/>
        <v>500000</v>
      </c>
      <c r="I34" s="6">
        <f t="shared" si="5"/>
        <v>900000</v>
      </c>
      <c r="J34" s="6">
        <f t="shared" si="5"/>
        <v>700000</v>
      </c>
      <c r="K34" s="6">
        <f t="shared" si="5"/>
        <v>300000</v>
      </c>
      <c r="L34" s="6">
        <f t="shared" si="5"/>
        <v>400000</v>
      </c>
      <c r="M34" s="6">
        <f t="shared" si="5"/>
        <v>700000</v>
      </c>
      <c r="N34" s="6">
        <f t="shared" si="5"/>
        <v>2909876</v>
      </c>
      <c r="O34" s="6">
        <f t="shared" si="5"/>
        <v>700000</v>
      </c>
      <c r="P34" s="6">
        <f t="shared" si="5"/>
        <v>600000</v>
      </c>
      <c r="Q34" s="6">
        <f t="shared" si="5"/>
        <v>200000</v>
      </c>
      <c r="R34" s="6">
        <f t="shared" si="5"/>
        <v>400000</v>
      </c>
      <c r="S34" s="6">
        <f t="shared" si="5"/>
        <v>200000</v>
      </c>
      <c r="T34" s="6">
        <f t="shared" si="5"/>
        <v>800000</v>
      </c>
      <c r="U34" s="6">
        <f t="shared" si="5"/>
        <v>200000</v>
      </c>
      <c r="V34" s="6">
        <f t="shared" si="5"/>
        <v>295000</v>
      </c>
      <c r="W34" s="6">
        <f t="shared" si="5"/>
        <v>635100</v>
      </c>
      <c r="X34" s="6">
        <f t="shared" si="5"/>
        <v>231900</v>
      </c>
      <c r="Y34" s="6">
        <f t="shared" si="5"/>
        <v>75000</v>
      </c>
      <c r="Z34" s="6">
        <f t="shared" si="5"/>
        <v>697000</v>
      </c>
      <c r="AA34" s="6">
        <f t="shared" si="5"/>
        <v>695610</v>
      </c>
      <c r="AB34" s="6">
        <f t="shared" si="5"/>
        <v>200000</v>
      </c>
      <c r="AC34" s="6">
        <f t="shared" si="5"/>
        <v>200000</v>
      </c>
      <c r="AD34" s="6">
        <f t="shared" si="5"/>
        <v>0</v>
      </c>
      <c r="AE34" s="6">
        <f t="shared" si="5"/>
        <v>0</v>
      </c>
      <c r="AF34" s="6">
        <f t="shared" si="5"/>
        <v>0</v>
      </c>
      <c r="AG34" s="6">
        <f t="shared" si="5"/>
        <v>0</v>
      </c>
      <c r="AH34" s="6">
        <f t="shared" si="5"/>
        <v>0</v>
      </c>
      <c r="AI34" s="6">
        <f t="shared" si="5"/>
        <v>0</v>
      </c>
      <c r="AJ34" s="6">
        <f t="shared" si="5"/>
        <v>0</v>
      </c>
      <c r="AK34" s="6">
        <f t="shared" si="5"/>
        <v>0</v>
      </c>
      <c r="AL34" s="6">
        <f t="shared" si="5"/>
        <v>0</v>
      </c>
      <c r="AM34" s="6">
        <f t="shared" si="5"/>
        <v>0</v>
      </c>
      <c r="AN34" s="6">
        <f t="shared" si="5"/>
        <v>0</v>
      </c>
    </row>
    <row r="35" spans="1:15" ht="12">
      <c r="A35" s="4"/>
      <c r="B35" s="6"/>
      <c r="C35" s="6"/>
      <c r="D35" s="6"/>
      <c r="E35" s="6"/>
      <c r="F35" s="6"/>
      <c r="G35" s="8"/>
      <c r="H35" s="8"/>
      <c r="I35" s="8"/>
      <c r="J35" s="8"/>
      <c r="K35" s="8"/>
      <c r="L35" s="8"/>
      <c r="M35" s="8"/>
      <c r="N35" s="6"/>
      <c r="O35" s="6"/>
    </row>
    <row r="36" spans="1:40" s="6" customFormat="1" ht="12">
      <c r="A36" s="10" t="s">
        <v>59</v>
      </c>
      <c r="B36" s="6">
        <f aca="true" t="shared" si="6" ref="B36:AN36">B19+B34</f>
        <v>157409387</v>
      </c>
      <c r="C36" s="6">
        <f t="shared" si="6"/>
        <v>6358455</v>
      </c>
      <c r="D36" s="6">
        <f t="shared" si="6"/>
        <v>4840660</v>
      </c>
      <c r="E36" s="6">
        <f t="shared" si="6"/>
        <v>7949108</v>
      </c>
      <c r="F36" s="6">
        <f t="shared" si="6"/>
        <v>7749989</v>
      </c>
      <c r="G36" s="6">
        <f t="shared" si="6"/>
        <v>10597872</v>
      </c>
      <c r="H36" s="6">
        <f t="shared" si="6"/>
        <v>3962840</v>
      </c>
      <c r="I36" s="6">
        <f t="shared" si="6"/>
        <v>7343469</v>
      </c>
      <c r="J36" s="6">
        <f t="shared" si="6"/>
        <v>5012956</v>
      </c>
      <c r="K36" s="6">
        <f t="shared" si="6"/>
        <v>8215162</v>
      </c>
      <c r="L36" s="6">
        <f t="shared" si="6"/>
        <v>4537550</v>
      </c>
      <c r="M36" s="6">
        <f t="shared" si="6"/>
        <v>5291000</v>
      </c>
      <c r="N36" s="6">
        <f t="shared" si="6"/>
        <v>8697781</v>
      </c>
      <c r="O36" s="6">
        <f t="shared" si="6"/>
        <v>4175000</v>
      </c>
      <c r="P36" s="6">
        <f t="shared" si="6"/>
        <v>3983000</v>
      </c>
      <c r="Q36" s="6">
        <f t="shared" si="6"/>
        <v>3574554</v>
      </c>
      <c r="R36" s="6">
        <f t="shared" si="6"/>
        <v>3746000</v>
      </c>
      <c r="S36" s="6">
        <f t="shared" si="6"/>
        <v>3607000</v>
      </c>
      <c r="T36" s="6">
        <f t="shared" si="6"/>
        <v>4263000</v>
      </c>
      <c r="U36" s="6">
        <f t="shared" si="6"/>
        <v>3687000</v>
      </c>
      <c r="V36" s="6">
        <f t="shared" si="6"/>
        <v>3869391</v>
      </c>
      <c r="W36" s="6">
        <f t="shared" si="6"/>
        <v>4020100</v>
      </c>
      <c r="X36" s="6">
        <f t="shared" si="6"/>
        <v>2483400</v>
      </c>
      <c r="Y36" s="6">
        <f t="shared" si="6"/>
        <v>2047140</v>
      </c>
      <c r="Z36" s="6">
        <f t="shared" si="6"/>
        <v>2707000</v>
      </c>
      <c r="AA36" s="6">
        <f t="shared" si="6"/>
        <v>2978260</v>
      </c>
      <c r="AB36" s="6">
        <f t="shared" si="6"/>
        <v>2295650</v>
      </c>
      <c r="AC36" s="6">
        <f t="shared" si="6"/>
        <v>2273700</v>
      </c>
      <c r="AD36" s="6">
        <f t="shared" si="6"/>
        <v>2392750</v>
      </c>
      <c r="AE36" s="6">
        <f t="shared" si="6"/>
        <v>2190600</v>
      </c>
      <c r="AF36" s="6">
        <f t="shared" si="6"/>
        <v>2955000</v>
      </c>
      <c r="AG36" s="6">
        <f t="shared" si="6"/>
        <v>2590000</v>
      </c>
      <c r="AH36" s="6">
        <f t="shared" si="6"/>
        <v>3047000</v>
      </c>
      <c r="AI36" s="6">
        <f t="shared" si="6"/>
        <v>3162000</v>
      </c>
      <c r="AJ36" s="6">
        <f t="shared" si="6"/>
        <v>2971000</v>
      </c>
      <c r="AK36" s="6">
        <f t="shared" si="6"/>
        <v>2765000</v>
      </c>
      <c r="AL36" s="6">
        <f t="shared" si="6"/>
        <v>2712000</v>
      </c>
      <c r="AM36" s="6">
        <f t="shared" si="6"/>
        <v>1623000</v>
      </c>
      <c r="AN36" s="6">
        <f t="shared" si="6"/>
        <v>734000</v>
      </c>
    </row>
    <row r="37" spans="1:15" ht="12">
      <c r="A37" s="4"/>
      <c r="B37" s="6"/>
      <c r="C37" s="6"/>
      <c r="D37" s="6"/>
      <c r="E37" s="6"/>
      <c r="F37" s="6"/>
      <c r="G37" s="8"/>
      <c r="H37" s="8"/>
      <c r="I37" s="8"/>
      <c r="J37" s="8"/>
      <c r="K37" s="8"/>
      <c r="L37" s="8"/>
      <c r="M37" s="8"/>
      <c r="N37" s="6"/>
      <c r="O37" s="6"/>
    </row>
    <row r="38" spans="1:23" s="6" customFormat="1" ht="12">
      <c r="A38" s="7" t="s">
        <v>60</v>
      </c>
      <c r="B38" s="6">
        <f>SUM(C38:AN38)</f>
        <v>3315726</v>
      </c>
      <c r="E38" s="6">
        <v>103669</v>
      </c>
      <c r="F38" s="6">
        <v>145446</v>
      </c>
      <c r="G38" s="6">
        <v>72518</v>
      </c>
      <c r="H38" s="6">
        <v>225689</v>
      </c>
      <c r="I38" s="6">
        <v>280673</v>
      </c>
      <c r="J38" s="6">
        <v>234464</v>
      </c>
      <c r="K38" s="6">
        <v>140048</v>
      </c>
      <c r="L38" s="6">
        <v>154550</v>
      </c>
      <c r="M38" s="8">
        <v>140656</v>
      </c>
      <c r="N38" s="6">
        <v>72907</v>
      </c>
      <c r="O38" s="6">
        <v>190449</v>
      </c>
      <c r="P38" s="6">
        <v>88669</v>
      </c>
      <c r="Q38" s="6">
        <v>109825</v>
      </c>
      <c r="R38" s="6">
        <v>109878</v>
      </c>
      <c r="S38" s="6">
        <v>79685</v>
      </c>
      <c r="T38" s="6">
        <v>291100</v>
      </c>
      <c r="U38" s="6">
        <v>230000</v>
      </c>
      <c r="V38" s="6">
        <v>220100</v>
      </c>
      <c r="W38" s="6">
        <v>425400</v>
      </c>
    </row>
    <row r="39" spans="1:23" ht="12">
      <c r="A39" s="4" t="s">
        <v>61</v>
      </c>
      <c r="B39" s="6">
        <f>SUM(C39:AN39)</f>
        <v>22290000</v>
      </c>
      <c r="C39" s="6"/>
      <c r="D39" s="6"/>
      <c r="E39" s="6"/>
      <c r="F39" s="6">
        <v>4300000</v>
      </c>
      <c r="G39" s="6">
        <v>3200000</v>
      </c>
      <c r="H39" s="6"/>
      <c r="I39" s="6"/>
      <c r="J39" s="6">
        <v>3200000</v>
      </c>
      <c r="K39" s="6"/>
      <c r="L39" s="6"/>
      <c r="M39" s="8">
        <v>3200000</v>
      </c>
      <c r="N39" s="8"/>
      <c r="O39" s="8"/>
      <c r="P39" s="8">
        <v>2450000</v>
      </c>
      <c r="Q39" s="8">
        <v>2100000</v>
      </c>
      <c r="T39" s="8">
        <v>1600000</v>
      </c>
      <c r="U39" s="8">
        <v>1440000</v>
      </c>
      <c r="W39" s="8">
        <v>800000</v>
      </c>
    </row>
    <row r="40" spans="1:22" ht="12">
      <c r="A40" s="4" t="s">
        <v>62</v>
      </c>
      <c r="B40" s="6">
        <f>SUM(C40:AN40)</f>
        <v>2650000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8">
        <v>600000</v>
      </c>
      <c r="N40" s="8"/>
      <c r="O40" s="8"/>
      <c r="P40" s="8">
        <v>600000</v>
      </c>
      <c r="S40" s="8">
        <v>600000</v>
      </c>
      <c r="T40" s="8">
        <v>0</v>
      </c>
      <c r="U40" s="8">
        <v>0</v>
      </c>
      <c r="V40" s="8">
        <v>850000</v>
      </c>
    </row>
    <row r="41" spans="1:40" ht="12">
      <c r="A41" s="12" t="s">
        <v>63</v>
      </c>
      <c r="B41" s="6">
        <f aca="true" t="shared" si="7" ref="B41:W41">SUM(B38:B40)</f>
        <v>28255726</v>
      </c>
      <c r="C41" s="6">
        <f t="shared" si="7"/>
        <v>0</v>
      </c>
      <c r="D41" s="6">
        <f t="shared" si="7"/>
        <v>0</v>
      </c>
      <c r="E41" s="6">
        <f t="shared" si="7"/>
        <v>103669</v>
      </c>
      <c r="F41" s="6">
        <f t="shared" si="7"/>
        <v>4445446</v>
      </c>
      <c r="G41" s="6">
        <f t="shared" si="7"/>
        <v>3272518</v>
      </c>
      <c r="H41" s="6">
        <f t="shared" si="7"/>
        <v>225689</v>
      </c>
      <c r="I41" s="6">
        <f t="shared" si="7"/>
        <v>280673</v>
      </c>
      <c r="J41" s="6">
        <f t="shared" si="7"/>
        <v>3434464</v>
      </c>
      <c r="K41" s="6">
        <f t="shared" si="7"/>
        <v>140048</v>
      </c>
      <c r="L41" s="6">
        <f t="shared" si="7"/>
        <v>154550</v>
      </c>
      <c r="M41" s="6">
        <f t="shared" si="7"/>
        <v>3940656</v>
      </c>
      <c r="N41" s="6">
        <f t="shared" si="7"/>
        <v>72907</v>
      </c>
      <c r="O41" s="6">
        <f t="shared" si="7"/>
        <v>190449</v>
      </c>
      <c r="P41" s="6">
        <f t="shared" si="7"/>
        <v>3138669</v>
      </c>
      <c r="Q41" s="6">
        <f t="shared" si="7"/>
        <v>2209825</v>
      </c>
      <c r="R41" s="6">
        <f t="shared" si="7"/>
        <v>109878</v>
      </c>
      <c r="S41" s="6">
        <f t="shared" si="7"/>
        <v>679685</v>
      </c>
      <c r="T41" s="6">
        <f t="shared" si="7"/>
        <v>1891100</v>
      </c>
      <c r="U41" s="6">
        <f t="shared" si="7"/>
        <v>1670000</v>
      </c>
      <c r="V41" s="6">
        <f t="shared" si="7"/>
        <v>1070100</v>
      </c>
      <c r="W41" s="6">
        <f t="shared" si="7"/>
        <v>1225400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13" ht="12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29" s="6" customFormat="1" ht="12">
      <c r="A43" s="7" t="s">
        <v>64</v>
      </c>
      <c r="B43" s="6">
        <f>SUM(C43:AN43)</f>
        <v>126000</v>
      </c>
      <c r="W43" s="6">
        <v>0</v>
      </c>
      <c r="X43" s="6">
        <v>16500</v>
      </c>
      <c r="Y43" s="6">
        <v>30000</v>
      </c>
      <c r="Z43" s="6">
        <v>30000</v>
      </c>
      <c r="AA43" s="6">
        <v>30000</v>
      </c>
      <c r="AB43" s="6">
        <v>9500</v>
      </c>
      <c r="AC43" s="6">
        <v>10000</v>
      </c>
    </row>
    <row r="44" spans="1:26" ht="12">
      <c r="A44" s="4" t="s">
        <v>65</v>
      </c>
      <c r="B44" s="6">
        <f>SUM(C44:AN44)</f>
        <v>800316</v>
      </c>
      <c r="C44" s="6"/>
      <c r="D44" s="6"/>
      <c r="E44" s="6">
        <v>49456</v>
      </c>
      <c r="F44" s="6">
        <v>9051</v>
      </c>
      <c r="G44" s="6"/>
      <c r="H44" s="6">
        <v>11590</v>
      </c>
      <c r="I44" s="6">
        <v>0</v>
      </c>
      <c r="J44" s="6">
        <v>46320</v>
      </c>
      <c r="K44" s="6">
        <v>46320</v>
      </c>
      <c r="L44" s="6">
        <v>34906</v>
      </c>
      <c r="M44" s="8">
        <v>9351</v>
      </c>
      <c r="N44" s="8">
        <v>11255</v>
      </c>
      <c r="O44" s="8">
        <v>11255</v>
      </c>
      <c r="P44" s="8">
        <f>23957+1350</f>
        <v>25307</v>
      </c>
      <c r="Q44" s="8">
        <v>36067</v>
      </c>
      <c r="R44" s="8">
        <v>40741</v>
      </c>
      <c r="S44" s="8">
        <v>29405</v>
      </c>
      <c r="T44" s="8">
        <v>29055</v>
      </c>
      <c r="U44" s="8">
        <v>47046</v>
      </c>
      <c r="V44" s="8">
        <v>15975</v>
      </c>
      <c r="W44" s="8">
        <v>146401</v>
      </c>
      <c r="X44" s="8">
        <v>39512</v>
      </c>
      <c r="Y44" s="8">
        <v>83245</v>
      </c>
      <c r="Z44" s="8">
        <v>78058</v>
      </c>
    </row>
    <row r="45" spans="1:29" s="6" customFormat="1" ht="12">
      <c r="A45" s="10" t="s">
        <v>66</v>
      </c>
      <c r="B45" s="6">
        <f aca="true" t="shared" si="8" ref="B45:AC45">SUM(B43:B44)</f>
        <v>926316</v>
      </c>
      <c r="C45" s="6">
        <f t="shared" si="8"/>
        <v>0</v>
      </c>
      <c r="D45" s="6">
        <f t="shared" si="8"/>
        <v>0</v>
      </c>
      <c r="E45" s="6">
        <f t="shared" si="8"/>
        <v>49456</v>
      </c>
      <c r="F45" s="6">
        <f t="shared" si="8"/>
        <v>9051</v>
      </c>
      <c r="G45" s="6">
        <f t="shared" si="8"/>
        <v>0</v>
      </c>
      <c r="H45" s="6">
        <f t="shared" si="8"/>
        <v>11590</v>
      </c>
      <c r="I45" s="6">
        <f t="shared" si="8"/>
        <v>0</v>
      </c>
      <c r="J45" s="6">
        <f t="shared" si="8"/>
        <v>46320</v>
      </c>
      <c r="K45" s="6">
        <f t="shared" si="8"/>
        <v>46320</v>
      </c>
      <c r="L45" s="6">
        <f t="shared" si="8"/>
        <v>34906</v>
      </c>
      <c r="M45" s="6">
        <f t="shared" si="8"/>
        <v>9351</v>
      </c>
      <c r="N45" s="6">
        <f t="shared" si="8"/>
        <v>11255</v>
      </c>
      <c r="O45" s="6">
        <f t="shared" si="8"/>
        <v>11255</v>
      </c>
      <c r="P45" s="6">
        <f t="shared" si="8"/>
        <v>25307</v>
      </c>
      <c r="Q45" s="6">
        <f t="shared" si="8"/>
        <v>36067</v>
      </c>
      <c r="R45" s="6">
        <f t="shared" si="8"/>
        <v>40741</v>
      </c>
      <c r="S45" s="6">
        <f t="shared" si="8"/>
        <v>29405</v>
      </c>
      <c r="T45" s="6">
        <f t="shared" si="8"/>
        <v>29055</v>
      </c>
      <c r="U45" s="6">
        <f t="shared" si="8"/>
        <v>47046</v>
      </c>
      <c r="V45" s="6">
        <f t="shared" si="8"/>
        <v>15975</v>
      </c>
      <c r="W45" s="6">
        <f t="shared" si="8"/>
        <v>146401</v>
      </c>
      <c r="X45" s="6">
        <f t="shared" si="8"/>
        <v>56012</v>
      </c>
      <c r="Y45" s="6">
        <f t="shared" si="8"/>
        <v>113245</v>
      </c>
      <c r="Z45" s="6">
        <f t="shared" si="8"/>
        <v>108058</v>
      </c>
      <c r="AA45" s="6">
        <f t="shared" si="8"/>
        <v>30000</v>
      </c>
      <c r="AB45" s="6">
        <f t="shared" si="8"/>
        <v>9500</v>
      </c>
      <c r="AC45" s="6">
        <f t="shared" si="8"/>
        <v>10000</v>
      </c>
    </row>
    <row r="46" spans="1:13" ht="12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40" ht="12">
      <c r="A47" s="12" t="s">
        <v>67</v>
      </c>
      <c r="B47" s="6">
        <f aca="true" t="shared" si="9" ref="B47:AN47">B36+B41+B45</f>
        <v>186591429</v>
      </c>
      <c r="C47" s="6">
        <f t="shared" si="9"/>
        <v>6358455</v>
      </c>
      <c r="D47" s="6">
        <f t="shared" si="9"/>
        <v>4840660</v>
      </c>
      <c r="E47" s="6">
        <f t="shared" si="9"/>
        <v>8102233</v>
      </c>
      <c r="F47" s="6">
        <f t="shared" si="9"/>
        <v>12204486</v>
      </c>
      <c r="G47" s="6">
        <f t="shared" si="9"/>
        <v>13870390</v>
      </c>
      <c r="H47" s="6">
        <f t="shared" si="9"/>
        <v>4200119</v>
      </c>
      <c r="I47" s="6">
        <f t="shared" si="9"/>
        <v>7624142</v>
      </c>
      <c r="J47" s="6">
        <f t="shared" si="9"/>
        <v>8493740</v>
      </c>
      <c r="K47" s="6">
        <f t="shared" si="9"/>
        <v>8401530</v>
      </c>
      <c r="L47" s="6">
        <f t="shared" si="9"/>
        <v>4727006</v>
      </c>
      <c r="M47" s="6">
        <f t="shared" si="9"/>
        <v>9241007</v>
      </c>
      <c r="N47" s="6">
        <f t="shared" si="9"/>
        <v>8781943</v>
      </c>
      <c r="O47" s="6">
        <f t="shared" si="9"/>
        <v>4376704</v>
      </c>
      <c r="P47" s="6">
        <f t="shared" si="9"/>
        <v>7146976</v>
      </c>
      <c r="Q47" s="6">
        <f t="shared" si="9"/>
        <v>5820446</v>
      </c>
      <c r="R47" s="6">
        <f t="shared" si="9"/>
        <v>3896619</v>
      </c>
      <c r="S47" s="6">
        <f t="shared" si="9"/>
        <v>4316090</v>
      </c>
      <c r="T47" s="6">
        <f t="shared" si="9"/>
        <v>6183155</v>
      </c>
      <c r="U47" s="6">
        <f t="shared" si="9"/>
        <v>5404046</v>
      </c>
      <c r="V47" s="6">
        <f t="shared" si="9"/>
        <v>4955466</v>
      </c>
      <c r="W47" s="6">
        <f t="shared" si="9"/>
        <v>5391901</v>
      </c>
      <c r="X47" s="6">
        <f t="shared" si="9"/>
        <v>2539412</v>
      </c>
      <c r="Y47" s="6">
        <f t="shared" si="9"/>
        <v>2160385</v>
      </c>
      <c r="Z47" s="6">
        <f t="shared" si="9"/>
        <v>2815058</v>
      </c>
      <c r="AA47" s="6">
        <f t="shared" si="9"/>
        <v>3008260</v>
      </c>
      <c r="AB47" s="6">
        <f t="shared" si="9"/>
        <v>2305150</v>
      </c>
      <c r="AC47" s="6">
        <f t="shared" si="9"/>
        <v>2283700</v>
      </c>
      <c r="AD47" s="6">
        <f t="shared" si="9"/>
        <v>2392750</v>
      </c>
      <c r="AE47" s="6">
        <f t="shared" si="9"/>
        <v>2190600</v>
      </c>
      <c r="AF47" s="6">
        <f t="shared" si="9"/>
        <v>2955000</v>
      </c>
      <c r="AG47" s="6">
        <f t="shared" si="9"/>
        <v>2590000</v>
      </c>
      <c r="AH47" s="6">
        <f t="shared" si="9"/>
        <v>3047000</v>
      </c>
      <c r="AI47" s="6">
        <f t="shared" si="9"/>
        <v>3162000</v>
      </c>
      <c r="AJ47" s="6">
        <f t="shared" si="9"/>
        <v>2971000</v>
      </c>
      <c r="AK47" s="6">
        <f t="shared" si="9"/>
        <v>2765000</v>
      </c>
      <c r="AL47" s="6">
        <f t="shared" si="9"/>
        <v>2712000</v>
      </c>
      <c r="AM47" s="6">
        <f t="shared" si="9"/>
        <v>1623000</v>
      </c>
      <c r="AN47" s="6">
        <f t="shared" si="9"/>
        <v>734000</v>
      </c>
    </row>
    <row r="48" spans="1:13" ht="12">
      <c r="A48" s="8"/>
      <c r="B48" s="6"/>
      <c r="C48" s="13" t="s">
        <v>68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37" ht="12">
      <c r="A49" s="14" t="s">
        <v>69</v>
      </c>
      <c r="B49" s="9"/>
      <c r="D49" s="9"/>
      <c r="E49" s="8" t="s">
        <v>70</v>
      </c>
      <c r="F49" s="6">
        <f>SUM(D47:H47)/5</f>
        <v>8643577.6</v>
      </c>
      <c r="L49" s="6">
        <f>SUM(J47:N47)/5</f>
        <v>7929045.2</v>
      </c>
      <c r="M49" s="6"/>
      <c r="Q49" s="6">
        <f>SUM(O47:S47)/5</f>
        <v>5111367</v>
      </c>
      <c r="S49" s="6"/>
      <c r="V49" s="6">
        <f>SUM(T47:X47)/5</f>
        <v>4894796</v>
      </c>
      <c r="X49" s="6"/>
      <c r="AA49" s="6">
        <f>SUM(Y47:AC47)/5</f>
        <v>2514510.6</v>
      </c>
      <c r="AC49" s="6"/>
      <c r="AF49" s="6">
        <f>SUM(AD47:AH47)/5</f>
        <v>2635070</v>
      </c>
      <c r="AK49" s="6">
        <f>SUM(AI47:AM47)/5</f>
        <v>2646600</v>
      </c>
    </row>
    <row r="50" spans="2:13" ht="12">
      <c r="B50" s="8"/>
      <c r="C50" s="8"/>
      <c r="D50" s="8"/>
      <c r="E50" s="8"/>
      <c r="F50" s="8"/>
      <c r="G50" s="8"/>
      <c r="H50" s="8"/>
      <c r="I50" s="8"/>
      <c r="M50" s="8"/>
    </row>
    <row r="51" spans="2:13" ht="1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ht="12.75">
      <c r="A52"/>
    </row>
  </sheetData>
  <sheetProtection/>
  <printOptions horizontalCentered="1" verticalCentered="1"/>
  <pageMargins left="0.5" right="0.5" top="0.75" bottom="0.2" header="0.2" footer="0"/>
  <pageSetup horizontalDpi="600" verticalDpi="600" orientation="landscape" paperSize="5" scale="65" r:id="rId2"/>
  <headerFooter alignWithMargins="0">
    <oddHeader>&amp;L&amp;"Times New Roman,Regular"&amp;11 9/21/12   Ways and Means Review of 2013 Budget Planning &amp; Economic Development Departments
Attachment No. 1
&amp;C&amp;"Arial,Bold"&amp;12Funds Awarded to Community Development</oddHeader>
    <oddFooter>&amp;C</oddFooter>
  </headerFooter>
  <colBreaks count="1" manualBreakCount="1">
    <brk id="1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Onondaga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Andon-McLane</dc:creator>
  <cp:keywords/>
  <dc:description/>
  <cp:lastModifiedBy>Jamie McNamara</cp:lastModifiedBy>
  <cp:lastPrinted>2012-10-16T14:28:41Z</cp:lastPrinted>
  <dcterms:created xsi:type="dcterms:W3CDTF">2012-09-20T19:26:23Z</dcterms:created>
  <dcterms:modified xsi:type="dcterms:W3CDTF">2012-10-16T17:33:19Z</dcterms:modified>
  <cp:category/>
  <cp:version/>
  <cp:contentType/>
  <cp:contentStatus/>
</cp:coreProperties>
</file>